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bdogy-my.sharepoint.com/personal/rlatchana_bdo_gy/Documents/BDO Guyana/Clients/Advisory/GYEITI/2022 &amp; 2023/Guyana EITI - Data Room/Draft Report/Annexes/Annexes Completed/Final Annexes/"/>
    </mc:Choice>
  </mc:AlternateContent>
  <xr:revisionPtr revIDLastSave="0" documentId="10_ncr:8000_{27402354-6174-47A6-8782-728148589C20}" xr6:coauthVersionLast="47" xr6:coauthVersionMax="47" xr10:uidLastSave="{00000000-0000-0000-0000-000000000000}"/>
  <bookViews>
    <workbookView xWindow="-108" yWindow="-108" windowWidth="23256" windowHeight="12456" xr2:uid="{11F42C06-44AB-4C9F-B680-BA8ACDAF3F1E}"/>
  </bookViews>
  <sheets>
    <sheet name="Guyana Manganese Inc." sheetId="2" r:id="rId1"/>
    <sheet name="GAGO Gold Inc." sheetId="3" r:id="rId2"/>
    <sheet name="Toolsie Persaud " sheetId="4" r:id="rId3"/>
    <sheet name="S.A.B. Mining " sheetId="5" r:id="rId4"/>
    <sheet name="Alki Invest" sheetId="6" r:id="rId5"/>
    <sheet name="Alfro Alphonso" sheetId="7" r:id="rId6"/>
    <sheet name="Nazar Mohamed" sheetId="8" r:id="rId7"/>
    <sheet name="ETK" sheetId="9" r:id="rId8"/>
    <sheet name="Sortex Mining" sheetId="10" r:id="rId9"/>
    <sheet name="SAB Mining BO" sheetId="11" r:id="rId10"/>
    <sheet name="Aurora Gold Mines" sheetId="12" r:id="rId11"/>
    <sheet name="Troy Resources" sheetId="13" r:id="rId12"/>
    <sheet name="Guyana Ind Minerals" sheetId="14" r:id="rId13"/>
    <sheet name="Bauxite Co of Guyana" sheetId="15" r:id="rId14"/>
    <sheet name="Bosai Mining" sheetId="16" r:id="rId15"/>
    <sheet name="El Dorado Trading" sheetId="17" r:id="rId16"/>
    <sheet name="Mohamed's Enterprise" sheetId="18" r:id="rId17"/>
    <sheet name="Pure Diamond Inc" sheetId="19" r:id="rId18"/>
    <sheet name="Adamantium Metals Inc" sheetId="20" r:id="rId19"/>
    <sheet name="Dinar Trading" sheetId="21" r:id="rId20"/>
    <sheet name="Adolphus Mining Inc" sheetId="22" r:id="rId21"/>
    <sheet name="Gold Bar Dev &amp; Consulting Inc" sheetId="23" r:id="rId22"/>
    <sheet name="EXXON" sheetId="24" r:id="rId23"/>
    <sheet name="CGX Resources" sheetId="25" r:id="rId24"/>
    <sheet name="Eco Orinduik" sheetId="26" r:id="rId25"/>
    <sheet name="Repsol" sheetId="27" r:id="rId26"/>
    <sheet name="Mid Atlantic Oil &amp; Gas" sheetId="28" r:id="rId27"/>
    <sheet name="ON Energy Inc" sheetId="29" r:id="rId28"/>
    <sheet name="Cataleya Energy Ltd" sheetId="30" r:id="rId29"/>
    <sheet name="ExxonMobil Guyana Canje Limited" sheetId="31" r:id="rId30"/>
    <sheet name="ExxonMobil Guyana Kaieteur Limi" sheetId="32" r:id="rId31"/>
    <sheet name="Hess Exploration" sheetId="33" r:id="rId32"/>
    <sheet name="Frontera Energy" sheetId="34" r:id="rId33"/>
    <sheet name="TOQAP" sheetId="35" r:id="rId34"/>
    <sheet name="JHI" sheetId="36" r:id="rId35"/>
    <sheet name="Total Energies" sheetId="37" r:id="rId36"/>
    <sheet name="Anadarko" sheetId="38" r:id="rId37"/>
    <sheet name="Hess Block B" sheetId="39" r:id="rId38"/>
    <sheet name="Ratio Guyana Ltd" sheetId="40" r:id="rId39"/>
    <sheet name="CNOOC Nexen" sheetId="41" r:id="rId40"/>
    <sheet name="Eco Atlantic" sheetId="42" r:id="rId41"/>
    <sheet name="Sheet1" sheetId="1" r:id="rId42"/>
  </sheets>
  <externalReferences>
    <externalReference r:id="rId43"/>
    <externalReference r:id="rId44"/>
  </externalReferences>
  <definedNames>
    <definedName name="_xlnm.Print_Area" localSheetId="10">'Aurora Gold Mines'!$B$1:$M$121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7" l="1"/>
  <c r="E3" i="2" l="1"/>
  <c r="J118" i="42"/>
  <c r="J117" i="42"/>
  <c r="J115" i="42"/>
  <c r="J114" i="42"/>
  <c r="Q108" i="42"/>
  <c r="P108" i="42"/>
  <c r="O108" i="42"/>
  <c r="L108" i="42"/>
  <c r="J108" i="42"/>
  <c r="I108" i="42"/>
  <c r="H108" i="42"/>
  <c r="F108" i="42"/>
  <c r="E108" i="42"/>
  <c r="D108" i="42"/>
  <c r="M106" i="42"/>
  <c r="M108" i="42" s="1"/>
  <c r="L106" i="42"/>
  <c r="J106" i="42"/>
  <c r="F106" i="42"/>
  <c r="Q103" i="42"/>
  <c r="P103" i="42"/>
  <c r="O103" i="42"/>
  <c r="L103" i="42"/>
  <c r="I103" i="42"/>
  <c r="H103" i="42"/>
  <c r="E103" i="42"/>
  <c r="D103" i="42"/>
  <c r="M101" i="42"/>
  <c r="L101" i="42"/>
  <c r="J101" i="42"/>
  <c r="F101" i="42"/>
  <c r="M100" i="42"/>
  <c r="L100" i="42"/>
  <c r="J100" i="42"/>
  <c r="J103" i="42" s="1"/>
  <c r="F100" i="42"/>
  <c r="F103" i="42" s="1"/>
  <c r="Q97" i="42"/>
  <c r="P97" i="42"/>
  <c r="O97" i="42"/>
  <c r="L97" i="42"/>
  <c r="I97" i="42"/>
  <c r="H97" i="42"/>
  <c r="E97" i="42"/>
  <c r="D97" i="42"/>
  <c r="L95" i="42"/>
  <c r="J95" i="42"/>
  <c r="F95" i="42"/>
  <c r="M95" i="42" s="1"/>
  <c r="M94" i="42"/>
  <c r="L94" i="42"/>
  <c r="J94" i="42"/>
  <c r="F94" i="42"/>
  <c r="S93" i="42"/>
  <c r="L93" i="42"/>
  <c r="J93" i="42"/>
  <c r="J97" i="42" s="1"/>
  <c r="F93" i="42"/>
  <c r="M93" i="42" s="1"/>
  <c r="Q90" i="42"/>
  <c r="P90" i="42"/>
  <c r="O90" i="42"/>
  <c r="I90" i="42"/>
  <c r="H90" i="42"/>
  <c r="E90" i="42"/>
  <c r="D90" i="42"/>
  <c r="L88" i="42"/>
  <c r="L90" i="42" s="1"/>
  <c r="J88" i="42"/>
  <c r="F88" i="42"/>
  <c r="M88" i="42" s="1"/>
  <c r="L87" i="42"/>
  <c r="J87" i="42"/>
  <c r="J90" i="42" s="1"/>
  <c r="F87" i="42"/>
  <c r="F90" i="42" s="1"/>
  <c r="Q84" i="42"/>
  <c r="P84" i="42"/>
  <c r="O84" i="42"/>
  <c r="I84" i="42"/>
  <c r="H84" i="42"/>
  <c r="F84" i="42"/>
  <c r="E84" i="42"/>
  <c r="D84" i="42"/>
  <c r="L82" i="42"/>
  <c r="J82" i="42"/>
  <c r="J84" i="42" s="1"/>
  <c r="F82" i="42"/>
  <c r="M82" i="42" s="1"/>
  <c r="M81" i="42"/>
  <c r="S81" i="42" s="1"/>
  <c r="L81" i="42"/>
  <c r="L84" i="42" s="1"/>
  <c r="J81" i="42"/>
  <c r="F81" i="42"/>
  <c r="Q78" i="42"/>
  <c r="P78" i="42"/>
  <c r="O78" i="42"/>
  <c r="L78" i="42"/>
  <c r="I78" i="42"/>
  <c r="H78" i="42"/>
  <c r="E78" i="42"/>
  <c r="D78" i="42"/>
  <c r="M76" i="42"/>
  <c r="L76" i="42"/>
  <c r="J76" i="42"/>
  <c r="F76" i="42"/>
  <c r="M75" i="42"/>
  <c r="L75" i="42"/>
  <c r="J75" i="42"/>
  <c r="J78" i="42" s="1"/>
  <c r="F75" i="42"/>
  <c r="F78" i="42" s="1"/>
  <c r="Q72" i="42"/>
  <c r="P72" i="42"/>
  <c r="O72" i="42"/>
  <c r="L72" i="42"/>
  <c r="I72" i="42"/>
  <c r="H72" i="42"/>
  <c r="E72" i="42"/>
  <c r="D72" i="42"/>
  <c r="M70" i="42"/>
  <c r="L70" i="42"/>
  <c r="J70" i="42"/>
  <c r="J72" i="42" s="1"/>
  <c r="F70" i="42"/>
  <c r="L69" i="42"/>
  <c r="J69" i="42"/>
  <c r="F69" i="42"/>
  <c r="Q66" i="42"/>
  <c r="P66" i="42"/>
  <c r="O66" i="42"/>
  <c r="I66" i="42"/>
  <c r="H66" i="42"/>
  <c r="E66" i="42"/>
  <c r="D66" i="42"/>
  <c r="M64" i="42"/>
  <c r="L64" i="42"/>
  <c r="J64" i="42"/>
  <c r="F64" i="42"/>
  <c r="M63" i="42"/>
  <c r="L63" i="42"/>
  <c r="J63" i="42"/>
  <c r="F63" i="42"/>
  <c r="L62" i="42"/>
  <c r="J62" i="42"/>
  <c r="F62" i="42"/>
  <c r="M61" i="42"/>
  <c r="L61" i="42"/>
  <c r="L66" i="42" s="1"/>
  <c r="J61" i="42"/>
  <c r="J66" i="42" s="1"/>
  <c r="F61" i="42"/>
  <c r="Q58" i="42"/>
  <c r="P58" i="42"/>
  <c r="O58" i="42"/>
  <c r="I58" i="42"/>
  <c r="H58" i="42"/>
  <c r="E58" i="42"/>
  <c r="D58" i="42"/>
  <c r="L57" i="42"/>
  <c r="J57" i="42"/>
  <c r="F57" i="42"/>
  <c r="M57" i="42" s="1"/>
  <c r="L56" i="42"/>
  <c r="J56" i="42"/>
  <c r="F56" i="42"/>
  <c r="M56" i="42" s="1"/>
  <c r="L55" i="42"/>
  <c r="L58" i="42" s="1"/>
  <c r="J55" i="42"/>
  <c r="F55" i="42"/>
  <c r="M55" i="42" s="1"/>
  <c r="L54" i="42"/>
  <c r="J54" i="42"/>
  <c r="J58" i="42" s="1"/>
  <c r="F54" i="42"/>
  <c r="M53" i="42"/>
  <c r="L53" i="42"/>
  <c r="J53" i="42"/>
  <c r="F53" i="42"/>
  <c r="F58" i="42" s="1"/>
  <c r="Q50" i="42"/>
  <c r="P50" i="42"/>
  <c r="O50" i="42"/>
  <c r="I50" i="42"/>
  <c r="H50" i="42"/>
  <c r="E50" i="42"/>
  <c r="D50" i="42"/>
  <c r="M49" i="42"/>
  <c r="L49" i="42"/>
  <c r="J49" i="42"/>
  <c r="F49" i="42"/>
  <c r="L48" i="42"/>
  <c r="J48" i="42"/>
  <c r="F48" i="42"/>
  <c r="M47" i="42"/>
  <c r="L47" i="42"/>
  <c r="J47" i="42"/>
  <c r="J50" i="42" s="1"/>
  <c r="F47" i="42"/>
  <c r="L46" i="42"/>
  <c r="L50" i="42" s="1"/>
  <c r="J46" i="42"/>
  <c r="F46" i="42"/>
  <c r="M46" i="42" s="1"/>
  <c r="M45" i="42"/>
  <c r="L45" i="42"/>
  <c r="J45" i="42"/>
  <c r="F45" i="42"/>
  <c r="F50" i="42" s="1"/>
  <c r="Q42" i="42"/>
  <c r="P42" i="42"/>
  <c r="O42" i="42"/>
  <c r="I42" i="42"/>
  <c r="H42" i="42"/>
  <c r="E42" i="42"/>
  <c r="D42" i="42"/>
  <c r="M41" i="42"/>
  <c r="L41" i="42"/>
  <c r="J41" i="42"/>
  <c r="F41" i="42"/>
  <c r="L40" i="42"/>
  <c r="J40" i="42"/>
  <c r="F40" i="42"/>
  <c r="M40" i="42" s="1"/>
  <c r="M39" i="42"/>
  <c r="L39" i="42"/>
  <c r="J39" i="42"/>
  <c r="F39" i="42"/>
  <c r="L38" i="42"/>
  <c r="J38" i="42"/>
  <c r="F38" i="42"/>
  <c r="M38" i="42" s="1"/>
  <c r="M37" i="42"/>
  <c r="L37" i="42"/>
  <c r="J37" i="42"/>
  <c r="F37" i="42"/>
  <c r="L36" i="42"/>
  <c r="J36" i="42"/>
  <c r="F36" i="42"/>
  <c r="M36" i="42" s="1"/>
  <c r="M35" i="42"/>
  <c r="L35" i="42"/>
  <c r="J35" i="42"/>
  <c r="F35" i="42"/>
  <c r="L34" i="42"/>
  <c r="J34" i="42"/>
  <c r="F34" i="42"/>
  <c r="M34" i="42" s="1"/>
  <c r="M33" i="42"/>
  <c r="L33" i="42"/>
  <c r="L42" i="42" s="1"/>
  <c r="J33" i="42"/>
  <c r="F33" i="42"/>
  <c r="L32" i="42"/>
  <c r="J32" i="42"/>
  <c r="F32" i="42"/>
  <c r="M32" i="42" s="1"/>
  <c r="L31" i="42"/>
  <c r="J31" i="42"/>
  <c r="J42" i="42" s="1"/>
  <c r="F31" i="42"/>
  <c r="M31" i="42" s="1"/>
  <c r="Q28" i="42"/>
  <c r="Q110" i="42" s="1"/>
  <c r="P28" i="42"/>
  <c r="P110" i="42" s="1"/>
  <c r="O28" i="42"/>
  <c r="O110" i="42" s="1"/>
  <c r="I28" i="42"/>
  <c r="H28" i="42"/>
  <c r="E28" i="42"/>
  <c r="E110" i="42" s="1"/>
  <c r="D28" i="42"/>
  <c r="D110" i="42" s="1"/>
  <c r="M26" i="42"/>
  <c r="L26" i="42"/>
  <c r="J26" i="42"/>
  <c r="F26" i="42"/>
  <c r="L25" i="42"/>
  <c r="J25" i="42"/>
  <c r="F25" i="42"/>
  <c r="M25" i="42" s="1"/>
  <c r="M24" i="42"/>
  <c r="L24" i="42"/>
  <c r="J24" i="42"/>
  <c r="F24" i="42"/>
  <c r="L23" i="42"/>
  <c r="J23" i="42"/>
  <c r="F23" i="42"/>
  <c r="M23" i="42" s="1"/>
  <c r="M22" i="42"/>
  <c r="L22" i="42"/>
  <c r="J22" i="42"/>
  <c r="F22" i="42"/>
  <c r="L21" i="42"/>
  <c r="J21" i="42"/>
  <c r="F21" i="42"/>
  <c r="M21" i="42" s="1"/>
  <c r="M20" i="42"/>
  <c r="L20" i="42"/>
  <c r="J20" i="42"/>
  <c r="F20" i="42"/>
  <c r="L19" i="42"/>
  <c r="J19" i="42"/>
  <c r="F19" i="42"/>
  <c r="M19" i="42" s="1"/>
  <c r="M18" i="42"/>
  <c r="L18" i="42"/>
  <c r="J18" i="42"/>
  <c r="F18" i="42"/>
  <c r="L17" i="42"/>
  <c r="J17" i="42"/>
  <c r="F17" i="42"/>
  <c r="M17" i="42" s="1"/>
  <c r="M16" i="42"/>
  <c r="L16" i="42"/>
  <c r="J16" i="42"/>
  <c r="F16" i="42"/>
  <c r="L15" i="42"/>
  <c r="J15" i="42"/>
  <c r="F15" i="42"/>
  <c r="M15" i="42" s="1"/>
  <c r="M14" i="42"/>
  <c r="L14" i="42"/>
  <c r="J14" i="42"/>
  <c r="F14" i="42"/>
  <c r="L13" i="42"/>
  <c r="J13" i="42"/>
  <c r="F13" i="42"/>
  <c r="M13" i="42" s="1"/>
  <c r="L12" i="42"/>
  <c r="J12" i="42"/>
  <c r="F12" i="42"/>
  <c r="L11" i="42"/>
  <c r="L28" i="42" s="1"/>
  <c r="J11" i="42"/>
  <c r="M11" i="42" s="1"/>
  <c r="F11" i="42"/>
  <c r="E3" i="42"/>
  <c r="E2" i="42"/>
  <c r="J118" i="41"/>
  <c r="J117" i="41"/>
  <c r="J115" i="41"/>
  <c r="J114" i="41"/>
  <c r="Q108" i="41"/>
  <c r="P108" i="41"/>
  <c r="O108" i="41"/>
  <c r="L108" i="41"/>
  <c r="J108" i="41"/>
  <c r="I108" i="41"/>
  <c r="H108" i="41"/>
  <c r="F108" i="41"/>
  <c r="E108" i="41"/>
  <c r="D108" i="41"/>
  <c r="M106" i="41"/>
  <c r="L106" i="41"/>
  <c r="J106" i="41"/>
  <c r="F106" i="41"/>
  <c r="Q103" i="41"/>
  <c r="P103" i="41"/>
  <c r="O103" i="41"/>
  <c r="L103" i="41"/>
  <c r="I103" i="41"/>
  <c r="H103" i="41"/>
  <c r="E103" i="41"/>
  <c r="D103" i="41"/>
  <c r="M101" i="41"/>
  <c r="L101" i="41"/>
  <c r="J101" i="41"/>
  <c r="F101" i="41"/>
  <c r="M100" i="41"/>
  <c r="L100" i="41"/>
  <c r="J100" i="41"/>
  <c r="J103" i="41" s="1"/>
  <c r="F100" i="41"/>
  <c r="F103" i="41" s="1"/>
  <c r="Q97" i="41"/>
  <c r="P97" i="41"/>
  <c r="O97" i="41"/>
  <c r="L97" i="41"/>
  <c r="I97" i="41"/>
  <c r="H97" i="41"/>
  <c r="E97" i="41"/>
  <c r="D97" i="41"/>
  <c r="L95" i="41"/>
  <c r="J95" i="41"/>
  <c r="F95" i="41"/>
  <c r="M95" i="41" s="1"/>
  <c r="S94" i="41"/>
  <c r="M94" i="41"/>
  <c r="L94" i="41"/>
  <c r="J94" i="41"/>
  <c r="F94" i="41"/>
  <c r="L93" i="41"/>
  <c r="J93" i="41"/>
  <c r="J97" i="41" s="1"/>
  <c r="F93" i="41"/>
  <c r="M93" i="41" s="1"/>
  <c r="Q90" i="41"/>
  <c r="P90" i="41"/>
  <c r="O90" i="41"/>
  <c r="I90" i="41"/>
  <c r="H90" i="41"/>
  <c r="E90" i="41"/>
  <c r="D90" i="41"/>
  <c r="L88" i="41"/>
  <c r="L90" i="41" s="1"/>
  <c r="J88" i="41"/>
  <c r="F88" i="41"/>
  <c r="L87" i="41"/>
  <c r="J87" i="41"/>
  <c r="J90" i="41" s="1"/>
  <c r="F87" i="41"/>
  <c r="F90" i="41" s="1"/>
  <c r="Q84" i="41"/>
  <c r="P84" i="41"/>
  <c r="O84" i="41"/>
  <c r="I84" i="41"/>
  <c r="H84" i="41"/>
  <c r="F84" i="41"/>
  <c r="E84" i="41"/>
  <c r="D84" i="41"/>
  <c r="L82" i="41"/>
  <c r="J82" i="41"/>
  <c r="J84" i="41" s="1"/>
  <c r="F82" i="41"/>
  <c r="M81" i="41"/>
  <c r="L81" i="41"/>
  <c r="L84" i="41" s="1"/>
  <c r="J81" i="41"/>
  <c r="F81" i="41"/>
  <c r="Q78" i="41"/>
  <c r="P78" i="41"/>
  <c r="O78" i="41"/>
  <c r="L78" i="41"/>
  <c r="I78" i="41"/>
  <c r="H78" i="41"/>
  <c r="E78" i="41"/>
  <c r="D78" i="41"/>
  <c r="M76" i="41"/>
  <c r="L76" i="41"/>
  <c r="J76" i="41"/>
  <c r="F76" i="41"/>
  <c r="L75" i="41"/>
  <c r="J75" i="41"/>
  <c r="J78" i="41" s="1"/>
  <c r="F75" i="41"/>
  <c r="F78" i="41" s="1"/>
  <c r="Q72" i="41"/>
  <c r="P72" i="41"/>
  <c r="O72" i="41"/>
  <c r="L72" i="41"/>
  <c r="I72" i="41"/>
  <c r="H72" i="41"/>
  <c r="E72" i="41"/>
  <c r="D72" i="41"/>
  <c r="M70" i="41"/>
  <c r="L70" i="41"/>
  <c r="J70" i="41"/>
  <c r="J72" i="41" s="1"/>
  <c r="F70" i="41"/>
  <c r="L69" i="41"/>
  <c r="J69" i="41"/>
  <c r="F69" i="41"/>
  <c r="Q66" i="41"/>
  <c r="P66" i="41"/>
  <c r="O66" i="41"/>
  <c r="I66" i="41"/>
  <c r="H66" i="41"/>
  <c r="E66" i="41"/>
  <c r="D66" i="41"/>
  <c r="M64" i="41"/>
  <c r="L64" i="41"/>
  <c r="J64" i="41"/>
  <c r="F64" i="41"/>
  <c r="M63" i="41"/>
  <c r="L63" i="41"/>
  <c r="J63" i="41"/>
  <c r="F63" i="41"/>
  <c r="L62" i="41"/>
  <c r="J62" i="41"/>
  <c r="F62" i="41"/>
  <c r="M61" i="41"/>
  <c r="L61" i="41"/>
  <c r="L66" i="41" s="1"/>
  <c r="J61" i="41"/>
  <c r="J66" i="41" s="1"/>
  <c r="F61" i="41"/>
  <c r="Q58" i="41"/>
  <c r="P58" i="41"/>
  <c r="O58" i="41"/>
  <c r="I58" i="41"/>
  <c r="H58" i="41"/>
  <c r="E58" i="41"/>
  <c r="D58" i="41"/>
  <c r="L57" i="41"/>
  <c r="J57" i="41"/>
  <c r="F57" i="41"/>
  <c r="L56" i="41"/>
  <c r="J56" i="41"/>
  <c r="F56" i="41"/>
  <c r="M56" i="41" s="1"/>
  <c r="L55" i="41"/>
  <c r="L58" i="41" s="1"/>
  <c r="J55" i="41"/>
  <c r="F55" i="41"/>
  <c r="L54" i="41"/>
  <c r="J54" i="41"/>
  <c r="J58" i="41" s="1"/>
  <c r="F54" i="41"/>
  <c r="M53" i="41"/>
  <c r="L53" i="41"/>
  <c r="J53" i="41"/>
  <c r="F53" i="41"/>
  <c r="Q50" i="41"/>
  <c r="P50" i="41"/>
  <c r="O50" i="41"/>
  <c r="I50" i="41"/>
  <c r="H50" i="41"/>
  <c r="E50" i="41"/>
  <c r="D50" i="41"/>
  <c r="M49" i="41"/>
  <c r="L49" i="41"/>
  <c r="J49" i="41"/>
  <c r="F49" i="41"/>
  <c r="L48" i="41"/>
  <c r="J48" i="41"/>
  <c r="F48" i="41"/>
  <c r="M47" i="41"/>
  <c r="L47" i="41"/>
  <c r="J47" i="41"/>
  <c r="F47" i="41"/>
  <c r="L46" i="41"/>
  <c r="L50" i="41" s="1"/>
  <c r="J46" i="41"/>
  <c r="F46" i="41"/>
  <c r="M46" i="41" s="1"/>
  <c r="M45" i="41"/>
  <c r="L45" i="41"/>
  <c r="J45" i="41"/>
  <c r="F45" i="41"/>
  <c r="F50" i="41" s="1"/>
  <c r="Q42" i="41"/>
  <c r="P42" i="41"/>
  <c r="O42" i="41"/>
  <c r="I42" i="41"/>
  <c r="H42" i="41"/>
  <c r="F42" i="41"/>
  <c r="E42" i="41"/>
  <c r="D42" i="41"/>
  <c r="M41" i="41"/>
  <c r="L41" i="41"/>
  <c r="J41" i="41"/>
  <c r="F41" i="41"/>
  <c r="L40" i="41"/>
  <c r="J40" i="41"/>
  <c r="F40" i="41"/>
  <c r="M40" i="41" s="1"/>
  <c r="M39" i="41"/>
  <c r="L39" i="41"/>
  <c r="J39" i="41"/>
  <c r="F39" i="41"/>
  <c r="L38" i="41"/>
  <c r="J38" i="41"/>
  <c r="F38" i="41"/>
  <c r="M38" i="41" s="1"/>
  <c r="M37" i="41"/>
  <c r="L37" i="41"/>
  <c r="J37" i="41"/>
  <c r="F37" i="41"/>
  <c r="L36" i="41"/>
  <c r="J36" i="41"/>
  <c r="F36" i="41"/>
  <c r="M36" i="41" s="1"/>
  <c r="M35" i="41"/>
  <c r="L35" i="41"/>
  <c r="J35" i="41"/>
  <c r="F35" i="41"/>
  <c r="L34" i="41"/>
  <c r="J34" i="41"/>
  <c r="F34" i="41"/>
  <c r="M34" i="41" s="1"/>
  <c r="M33" i="41"/>
  <c r="L33" i="41"/>
  <c r="J33" i="41"/>
  <c r="F33" i="41"/>
  <c r="M32" i="41"/>
  <c r="L32" i="41"/>
  <c r="J32" i="41"/>
  <c r="F32" i="41"/>
  <c r="L31" i="41"/>
  <c r="J31" i="41"/>
  <c r="J42" i="41" s="1"/>
  <c r="F31" i="41"/>
  <c r="M31" i="41" s="1"/>
  <c r="Q28" i="41"/>
  <c r="Q110" i="41" s="1"/>
  <c r="P28" i="41"/>
  <c r="O28" i="41"/>
  <c r="O110" i="41" s="1"/>
  <c r="I28" i="41"/>
  <c r="H28" i="41"/>
  <c r="H110" i="41" s="1"/>
  <c r="E28" i="41"/>
  <c r="D28" i="41"/>
  <c r="D110" i="41" s="1"/>
  <c r="M26" i="41"/>
  <c r="L26" i="41"/>
  <c r="J26" i="41"/>
  <c r="F26" i="41"/>
  <c r="L25" i="41"/>
  <c r="J25" i="41"/>
  <c r="F25" i="41"/>
  <c r="M25" i="41" s="1"/>
  <c r="M24" i="41"/>
  <c r="L24" i="41"/>
  <c r="J24" i="41"/>
  <c r="F24" i="41"/>
  <c r="L23" i="41"/>
  <c r="J23" i="41"/>
  <c r="F23" i="41"/>
  <c r="M23" i="41" s="1"/>
  <c r="M22" i="41"/>
  <c r="L22" i="41"/>
  <c r="J22" i="41"/>
  <c r="F22" i="41"/>
  <c r="L21" i="41"/>
  <c r="J21" i="41"/>
  <c r="F21" i="41"/>
  <c r="M21" i="41" s="1"/>
  <c r="M20" i="41"/>
  <c r="L20" i="41"/>
  <c r="J20" i="41"/>
  <c r="F20" i="41"/>
  <c r="L19" i="41"/>
  <c r="J19" i="41"/>
  <c r="F19" i="41"/>
  <c r="M19" i="41" s="1"/>
  <c r="M18" i="41"/>
  <c r="L18" i="41"/>
  <c r="J18" i="41"/>
  <c r="F18" i="41"/>
  <c r="L17" i="41"/>
  <c r="J17" i="41"/>
  <c r="F17" i="41"/>
  <c r="M17" i="41" s="1"/>
  <c r="M16" i="41"/>
  <c r="L16" i="41"/>
  <c r="J16" i="41"/>
  <c r="F16" i="41"/>
  <c r="L15" i="41"/>
  <c r="J15" i="41"/>
  <c r="F15" i="41"/>
  <c r="M15" i="41" s="1"/>
  <c r="M14" i="41"/>
  <c r="L14" i="41"/>
  <c r="J14" i="41"/>
  <c r="F14" i="41"/>
  <c r="L13" i="41"/>
  <c r="J13" i="41"/>
  <c r="F13" i="41"/>
  <c r="M13" i="41" s="1"/>
  <c r="L12" i="41"/>
  <c r="J12" i="41"/>
  <c r="F12" i="41"/>
  <c r="M11" i="41"/>
  <c r="L11" i="41"/>
  <c r="L28" i="41" s="1"/>
  <c r="J11" i="41"/>
  <c r="J28" i="41" s="1"/>
  <c r="F11" i="41"/>
  <c r="E3" i="41"/>
  <c r="E2" i="41"/>
  <c r="J118" i="40"/>
  <c r="J117" i="40"/>
  <c r="J115" i="40"/>
  <c r="J114" i="40"/>
  <c r="Q108" i="40"/>
  <c r="P108" i="40"/>
  <c r="O108" i="40"/>
  <c r="L108" i="40"/>
  <c r="J108" i="40"/>
  <c r="I108" i="40"/>
  <c r="H108" i="40"/>
  <c r="F108" i="40"/>
  <c r="E108" i="40"/>
  <c r="D108" i="40"/>
  <c r="M106" i="40"/>
  <c r="L106" i="40"/>
  <c r="J106" i="40"/>
  <c r="F106" i="40"/>
  <c r="Q103" i="40"/>
  <c r="P103" i="40"/>
  <c r="O103" i="40"/>
  <c r="L103" i="40"/>
  <c r="I103" i="40"/>
  <c r="H103" i="40"/>
  <c r="E103" i="40"/>
  <c r="D103" i="40"/>
  <c r="M101" i="40"/>
  <c r="L101" i="40"/>
  <c r="J101" i="40"/>
  <c r="F101" i="40"/>
  <c r="L100" i="40"/>
  <c r="J100" i="40"/>
  <c r="J103" i="40" s="1"/>
  <c r="F100" i="40"/>
  <c r="F103" i="40" s="1"/>
  <c r="Q97" i="40"/>
  <c r="P97" i="40"/>
  <c r="O97" i="40"/>
  <c r="L97" i="40"/>
  <c r="I97" i="40"/>
  <c r="H97" i="40"/>
  <c r="E97" i="40"/>
  <c r="D97" i="40"/>
  <c r="L95" i="40"/>
  <c r="J95" i="40"/>
  <c r="F95" i="40"/>
  <c r="M95" i="40" s="1"/>
  <c r="M94" i="40"/>
  <c r="L94" i="40"/>
  <c r="J94" i="40"/>
  <c r="F94" i="40"/>
  <c r="L93" i="40"/>
  <c r="J93" i="40"/>
  <c r="J97" i="40" s="1"/>
  <c r="F93" i="40"/>
  <c r="Q90" i="40"/>
  <c r="P90" i="40"/>
  <c r="O90" i="40"/>
  <c r="I90" i="40"/>
  <c r="H90" i="40"/>
  <c r="E90" i="40"/>
  <c r="D90" i="40"/>
  <c r="L88" i="40"/>
  <c r="J88" i="40"/>
  <c r="F88" i="40"/>
  <c r="L87" i="40"/>
  <c r="L90" i="40" s="1"/>
  <c r="J87" i="40"/>
  <c r="F87" i="40"/>
  <c r="F90" i="40" s="1"/>
  <c r="Q84" i="40"/>
  <c r="P84" i="40"/>
  <c r="O84" i="40"/>
  <c r="I84" i="40"/>
  <c r="H84" i="40"/>
  <c r="F84" i="40"/>
  <c r="E84" i="40"/>
  <c r="D84" i="40"/>
  <c r="L82" i="40"/>
  <c r="J82" i="40"/>
  <c r="J84" i="40" s="1"/>
  <c r="F82" i="40"/>
  <c r="M82" i="40" s="1"/>
  <c r="M81" i="40"/>
  <c r="L81" i="40"/>
  <c r="L84" i="40" s="1"/>
  <c r="J81" i="40"/>
  <c r="F81" i="40"/>
  <c r="Q78" i="40"/>
  <c r="P78" i="40"/>
  <c r="O78" i="40"/>
  <c r="L78" i="40"/>
  <c r="I78" i="40"/>
  <c r="H78" i="40"/>
  <c r="E78" i="40"/>
  <c r="D78" i="40"/>
  <c r="M76" i="40"/>
  <c r="L76" i="40"/>
  <c r="J76" i="40"/>
  <c r="F76" i="40"/>
  <c r="M75" i="40"/>
  <c r="L75" i="40"/>
  <c r="J75" i="40"/>
  <c r="J78" i="40" s="1"/>
  <c r="F75" i="40"/>
  <c r="F78" i="40" s="1"/>
  <c r="Q72" i="40"/>
  <c r="P72" i="40"/>
  <c r="O72" i="40"/>
  <c r="L72" i="40"/>
  <c r="I72" i="40"/>
  <c r="H72" i="40"/>
  <c r="E72" i="40"/>
  <c r="D72" i="40"/>
  <c r="L70" i="40"/>
  <c r="J70" i="40"/>
  <c r="F70" i="40"/>
  <c r="M70" i="40" s="1"/>
  <c r="L69" i="40"/>
  <c r="J69" i="40"/>
  <c r="J72" i="40" s="1"/>
  <c r="F69" i="40"/>
  <c r="Q66" i="40"/>
  <c r="P66" i="40"/>
  <c r="O66" i="40"/>
  <c r="I66" i="40"/>
  <c r="H66" i="40"/>
  <c r="E66" i="40"/>
  <c r="D66" i="40"/>
  <c r="M64" i="40"/>
  <c r="L64" i="40"/>
  <c r="J64" i="40"/>
  <c r="F64" i="40"/>
  <c r="L63" i="40"/>
  <c r="J63" i="40"/>
  <c r="F63" i="40"/>
  <c r="M63" i="40" s="1"/>
  <c r="L62" i="40"/>
  <c r="J62" i="40"/>
  <c r="F62" i="40"/>
  <c r="M61" i="40"/>
  <c r="L61" i="40"/>
  <c r="L66" i="40" s="1"/>
  <c r="J61" i="40"/>
  <c r="J66" i="40" s="1"/>
  <c r="F61" i="40"/>
  <c r="Q58" i="40"/>
  <c r="P58" i="40"/>
  <c r="O58" i="40"/>
  <c r="I58" i="40"/>
  <c r="H58" i="40"/>
  <c r="E58" i="40"/>
  <c r="D58" i="40"/>
  <c r="L57" i="40"/>
  <c r="J57" i="40"/>
  <c r="F57" i="40"/>
  <c r="M57" i="40" s="1"/>
  <c r="L56" i="40"/>
  <c r="J56" i="40"/>
  <c r="F56" i="40"/>
  <c r="M56" i="40" s="1"/>
  <c r="L55" i="40"/>
  <c r="L58" i="40" s="1"/>
  <c r="J55" i="40"/>
  <c r="J58" i="40" s="1"/>
  <c r="F55" i="40"/>
  <c r="L54" i="40"/>
  <c r="J54" i="40"/>
  <c r="F54" i="40"/>
  <c r="M54" i="40" s="1"/>
  <c r="M53" i="40"/>
  <c r="L53" i="40"/>
  <c r="J53" i="40"/>
  <c r="F53" i="40"/>
  <c r="F58" i="40" s="1"/>
  <c r="Q50" i="40"/>
  <c r="P50" i="40"/>
  <c r="O50" i="40"/>
  <c r="I50" i="40"/>
  <c r="H50" i="40"/>
  <c r="E50" i="40"/>
  <c r="D50" i="40"/>
  <c r="M49" i="40"/>
  <c r="L49" i="40"/>
  <c r="J49" i="40"/>
  <c r="F49" i="40"/>
  <c r="L48" i="40"/>
  <c r="J48" i="40"/>
  <c r="F48" i="40"/>
  <c r="M48" i="40" s="1"/>
  <c r="M47" i="40"/>
  <c r="L47" i="40"/>
  <c r="J47" i="40"/>
  <c r="J50" i="40" s="1"/>
  <c r="F47" i="40"/>
  <c r="L46" i="40"/>
  <c r="L50" i="40" s="1"/>
  <c r="J46" i="40"/>
  <c r="F46" i="40"/>
  <c r="M46" i="40" s="1"/>
  <c r="S45" i="40"/>
  <c r="M45" i="40"/>
  <c r="S46" i="40" s="1"/>
  <c r="L45" i="40"/>
  <c r="J45" i="40"/>
  <c r="F45" i="40"/>
  <c r="F50" i="40" s="1"/>
  <c r="Q42" i="40"/>
  <c r="P42" i="40"/>
  <c r="O42" i="40"/>
  <c r="I42" i="40"/>
  <c r="H42" i="40"/>
  <c r="E42" i="40"/>
  <c r="D42" i="40"/>
  <c r="M41" i="40"/>
  <c r="L41" i="40"/>
  <c r="J41" i="40"/>
  <c r="F41" i="40"/>
  <c r="L40" i="40"/>
  <c r="J40" i="40"/>
  <c r="F40" i="40"/>
  <c r="M40" i="40" s="1"/>
  <c r="M39" i="40"/>
  <c r="L39" i="40"/>
  <c r="J39" i="40"/>
  <c r="F39" i="40"/>
  <c r="L38" i="40"/>
  <c r="J38" i="40"/>
  <c r="F38" i="40"/>
  <c r="M38" i="40" s="1"/>
  <c r="M37" i="40"/>
  <c r="L37" i="40"/>
  <c r="J37" i="40"/>
  <c r="F37" i="40"/>
  <c r="L36" i="40"/>
  <c r="J36" i="40"/>
  <c r="F36" i="40"/>
  <c r="M36" i="40" s="1"/>
  <c r="M35" i="40"/>
  <c r="L35" i="40"/>
  <c r="J35" i="40"/>
  <c r="F35" i="40"/>
  <c r="L34" i="40"/>
  <c r="J34" i="40"/>
  <c r="F34" i="40"/>
  <c r="M34" i="40" s="1"/>
  <c r="M33" i="40"/>
  <c r="L33" i="40"/>
  <c r="J33" i="40"/>
  <c r="F33" i="40"/>
  <c r="L32" i="40"/>
  <c r="J32" i="40"/>
  <c r="F32" i="40"/>
  <c r="M32" i="40" s="1"/>
  <c r="M42" i="40" s="1"/>
  <c r="L31" i="40"/>
  <c r="J31" i="40"/>
  <c r="J42" i="40" s="1"/>
  <c r="F31" i="40"/>
  <c r="M31" i="40" s="1"/>
  <c r="Q28" i="40"/>
  <c r="Q110" i="40" s="1"/>
  <c r="P28" i="40"/>
  <c r="P110" i="40" s="1"/>
  <c r="O28" i="40"/>
  <c r="O110" i="40" s="1"/>
  <c r="I28" i="40"/>
  <c r="H28" i="40"/>
  <c r="H110" i="40" s="1"/>
  <c r="E28" i="40"/>
  <c r="D28" i="40"/>
  <c r="M26" i="40"/>
  <c r="L26" i="40"/>
  <c r="J26" i="40"/>
  <c r="F26" i="40"/>
  <c r="M25" i="40"/>
  <c r="L25" i="40"/>
  <c r="J25" i="40"/>
  <c r="F25" i="40"/>
  <c r="M24" i="40"/>
  <c r="L24" i="40"/>
  <c r="J24" i="40"/>
  <c r="F24" i="40"/>
  <c r="M23" i="40"/>
  <c r="L23" i="40"/>
  <c r="J23" i="40"/>
  <c r="F23" i="40"/>
  <c r="M22" i="40"/>
  <c r="L22" i="40"/>
  <c r="J22" i="40"/>
  <c r="F22" i="40"/>
  <c r="M21" i="40"/>
  <c r="L21" i="40"/>
  <c r="J21" i="40"/>
  <c r="F21" i="40"/>
  <c r="M20" i="40"/>
  <c r="L20" i="40"/>
  <c r="J20" i="40"/>
  <c r="F20" i="40"/>
  <c r="M19" i="40"/>
  <c r="L19" i="40"/>
  <c r="J19" i="40"/>
  <c r="F19" i="40"/>
  <c r="M18" i="40"/>
  <c r="L18" i="40"/>
  <c r="J18" i="40"/>
  <c r="F18" i="40"/>
  <c r="M17" i="40"/>
  <c r="L17" i="40"/>
  <c r="J17" i="40"/>
  <c r="F17" i="40"/>
  <c r="M16" i="40"/>
  <c r="L16" i="40"/>
  <c r="J16" i="40"/>
  <c r="F16" i="40"/>
  <c r="M15" i="40"/>
  <c r="L15" i="40"/>
  <c r="J15" i="40"/>
  <c r="F15" i="40"/>
  <c r="M14" i="40"/>
  <c r="L14" i="40"/>
  <c r="J14" i="40"/>
  <c r="F14" i="40"/>
  <c r="M13" i="40"/>
  <c r="L13" i="40"/>
  <c r="J13" i="40"/>
  <c r="F13" i="40"/>
  <c r="L12" i="40"/>
  <c r="J12" i="40"/>
  <c r="F12" i="40"/>
  <c r="M11" i="40"/>
  <c r="L11" i="40"/>
  <c r="L28" i="40" s="1"/>
  <c r="J11" i="40"/>
  <c r="J28" i="40" s="1"/>
  <c r="F11" i="40"/>
  <c r="E3" i="40"/>
  <c r="E2" i="40"/>
  <c r="J118" i="39"/>
  <c r="J117" i="39"/>
  <c r="J115" i="39"/>
  <c r="J114" i="39"/>
  <c r="Q108" i="39"/>
  <c r="P108" i="39"/>
  <c r="O108" i="39"/>
  <c r="L108" i="39"/>
  <c r="J108" i="39"/>
  <c r="I108" i="39"/>
  <c r="H108" i="39"/>
  <c r="F108" i="39"/>
  <c r="E108" i="39"/>
  <c r="D108" i="39"/>
  <c r="M106" i="39"/>
  <c r="L106" i="39"/>
  <c r="J106" i="39"/>
  <c r="F106" i="39"/>
  <c r="Q103" i="39"/>
  <c r="P103" i="39"/>
  <c r="O103" i="39"/>
  <c r="L103" i="39"/>
  <c r="I103" i="39"/>
  <c r="H103" i="39"/>
  <c r="E103" i="39"/>
  <c r="D103" i="39"/>
  <c r="M101" i="39"/>
  <c r="L101" i="39"/>
  <c r="J101" i="39"/>
  <c r="F101" i="39"/>
  <c r="L100" i="39"/>
  <c r="J100" i="39"/>
  <c r="J103" i="39" s="1"/>
  <c r="F100" i="39"/>
  <c r="Q97" i="39"/>
  <c r="P97" i="39"/>
  <c r="O97" i="39"/>
  <c r="I97" i="39"/>
  <c r="H97" i="39"/>
  <c r="E97" i="39"/>
  <c r="D97" i="39"/>
  <c r="L95" i="39"/>
  <c r="L97" i="39" s="1"/>
  <c r="J95" i="39"/>
  <c r="F95" i="39"/>
  <c r="M95" i="39" s="1"/>
  <c r="M94" i="39"/>
  <c r="L94" i="39"/>
  <c r="J94" i="39"/>
  <c r="F94" i="39"/>
  <c r="S93" i="39"/>
  <c r="L93" i="39"/>
  <c r="J93" i="39"/>
  <c r="J97" i="39" s="1"/>
  <c r="F93" i="39"/>
  <c r="M93" i="39" s="1"/>
  <c r="M97" i="39" s="1"/>
  <c r="Q90" i="39"/>
  <c r="P90" i="39"/>
  <c r="O90" i="39"/>
  <c r="I90" i="39"/>
  <c r="H90" i="39"/>
  <c r="E90" i="39"/>
  <c r="D90" i="39"/>
  <c r="L88" i="39"/>
  <c r="J88" i="39"/>
  <c r="F88" i="39"/>
  <c r="M88" i="39" s="1"/>
  <c r="L87" i="39"/>
  <c r="L90" i="39" s="1"/>
  <c r="J87" i="39"/>
  <c r="F87" i="39"/>
  <c r="F90" i="39" s="1"/>
  <c r="Q84" i="39"/>
  <c r="P84" i="39"/>
  <c r="O84" i="39"/>
  <c r="I84" i="39"/>
  <c r="H84" i="39"/>
  <c r="F84" i="39"/>
  <c r="E84" i="39"/>
  <c r="D84" i="39"/>
  <c r="L82" i="39"/>
  <c r="J82" i="39"/>
  <c r="J84" i="39" s="1"/>
  <c r="F82" i="39"/>
  <c r="M81" i="39"/>
  <c r="L81" i="39"/>
  <c r="L84" i="39" s="1"/>
  <c r="J81" i="39"/>
  <c r="F81" i="39"/>
  <c r="Q78" i="39"/>
  <c r="P78" i="39"/>
  <c r="O78" i="39"/>
  <c r="L78" i="39"/>
  <c r="I78" i="39"/>
  <c r="H78" i="39"/>
  <c r="E78" i="39"/>
  <c r="D78" i="39"/>
  <c r="M76" i="39"/>
  <c r="L76" i="39"/>
  <c r="J76" i="39"/>
  <c r="F76" i="39"/>
  <c r="L75" i="39"/>
  <c r="J75" i="39"/>
  <c r="J78" i="39" s="1"/>
  <c r="F75" i="39"/>
  <c r="F78" i="39" s="1"/>
  <c r="Q72" i="39"/>
  <c r="P72" i="39"/>
  <c r="O72" i="39"/>
  <c r="L72" i="39"/>
  <c r="I72" i="39"/>
  <c r="H72" i="39"/>
  <c r="E72" i="39"/>
  <c r="D72" i="39"/>
  <c r="M70" i="39"/>
  <c r="L70" i="39"/>
  <c r="J70" i="39"/>
  <c r="F70" i="39"/>
  <c r="L69" i="39"/>
  <c r="J69" i="39"/>
  <c r="J72" i="39" s="1"/>
  <c r="F69" i="39"/>
  <c r="Q66" i="39"/>
  <c r="P66" i="39"/>
  <c r="O66" i="39"/>
  <c r="I66" i="39"/>
  <c r="H66" i="39"/>
  <c r="E66" i="39"/>
  <c r="D66" i="39"/>
  <c r="M64" i="39"/>
  <c r="L64" i="39"/>
  <c r="J64" i="39"/>
  <c r="F64" i="39"/>
  <c r="L63" i="39"/>
  <c r="J63" i="39"/>
  <c r="F63" i="39"/>
  <c r="M63" i="39" s="1"/>
  <c r="L62" i="39"/>
  <c r="J62" i="39"/>
  <c r="F62" i="39"/>
  <c r="M61" i="39"/>
  <c r="L61" i="39"/>
  <c r="L66" i="39" s="1"/>
  <c r="J61" i="39"/>
  <c r="J66" i="39" s="1"/>
  <c r="F61" i="39"/>
  <c r="Q58" i="39"/>
  <c r="P58" i="39"/>
  <c r="O58" i="39"/>
  <c r="I58" i="39"/>
  <c r="H58" i="39"/>
  <c r="E58" i="39"/>
  <c r="D58" i="39"/>
  <c r="L57" i="39"/>
  <c r="J57" i="39"/>
  <c r="J58" i="39" s="1"/>
  <c r="F57" i="39"/>
  <c r="L56" i="39"/>
  <c r="J56" i="39"/>
  <c r="F56" i="39"/>
  <c r="M56" i="39" s="1"/>
  <c r="L55" i="39"/>
  <c r="L58" i="39" s="1"/>
  <c r="J55" i="39"/>
  <c r="F55" i="39"/>
  <c r="M55" i="39" s="1"/>
  <c r="L54" i="39"/>
  <c r="J54" i="39"/>
  <c r="F54" i="39"/>
  <c r="M54" i="39" s="1"/>
  <c r="M53" i="39"/>
  <c r="L53" i="39"/>
  <c r="J53" i="39"/>
  <c r="F53" i="39"/>
  <c r="Q50" i="39"/>
  <c r="P50" i="39"/>
  <c r="O50" i="39"/>
  <c r="I50" i="39"/>
  <c r="H50" i="39"/>
  <c r="E50" i="39"/>
  <c r="D50" i="39"/>
  <c r="M49" i="39"/>
  <c r="L49" i="39"/>
  <c r="J49" i="39"/>
  <c r="F49" i="39"/>
  <c r="L48" i="39"/>
  <c r="J48" i="39"/>
  <c r="F48" i="39"/>
  <c r="M47" i="39"/>
  <c r="L47" i="39"/>
  <c r="J47" i="39"/>
  <c r="J50" i="39" s="1"/>
  <c r="F47" i="39"/>
  <c r="L46" i="39"/>
  <c r="J46" i="39"/>
  <c r="F46" i="39"/>
  <c r="M46" i="39" s="1"/>
  <c r="M45" i="39"/>
  <c r="L45" i="39"/>
  <c r="J45" i="39"/>
  <c r="F45" i="39"/>
  <c r="F50" i="39" s="1"/>
  <c r="Q42" i="39"/>
  <c r="P42" i="39"/>
  <c r="O42" i="39"/>
  <c r="I42" i="39"/>
  <c r="H42" i="39"/>
  <c r="F42" i="39"/>
  <c r="E42" i="39"/>
  <c r="D42" i="39"/>
  <c r="M41" i="39"/>
  <c r="L41" i="39"/>
  <c r="J41" i="39"/>
  <c r="F41" i="39"/>
  <c r="L40" i="39"/>
  <c r="J40" i="39"/>
  <c r="F40" i="39"/>
  <c r="M40" i="39" s="1"/>
  <c r="M39" i="39"/>
  <c r="L39" i="39"/>
  <c r="J39" i="39"/>
  <c r="F39" i="39"/>
  <c r="L38" i="39"/>
  <c r="J38" i="39"/>
  <c r="F38" i="39"/>
  <c r="M38" i="39" s="1"/>
  <c r="M37" i="39"/>
  <c r="L37" i="39"/>
  <c r="J37" i="39"/>
  <c r="F37" i="39"/>
  <c r="L36" i="39"/>
  <c r="J36" i="39"/>
  <c r="F36" i="39"/>
  <c r="M36" i="39" s="1"/>
  <c r="M35" i="39"/>
  <c r="L35" i="39"/>
  <c r="J35" i="39"/>
  <c r="F35" i="39"/>
  <c r="L34" i="39"/>
  <c r="J34" i="39"/>
  <c r="F34" i="39"/>
  <c r="M34" i="39" s="1"/>
  <c r="M33" i="39"/>
  <c r="L33" i="39"/>
  <c r="L42" i="39" s="1"/>
  <c r="J33" i="39"/>
  <c r="F33" i="39"/>
  <c r="L32" i="39"/>
  <c r="J32" i="39"/>
  <c r="F32" i="39"/>
  <c r="M32" i="39" s="1"/>
  <c r="L31" i="39"/>
  <c r="J31" i="39"/>
  <c r="J42" i="39" s="1"/>
  <c r="F31" i="39"/>
  <c r="M31" i="39" s="1"/>
  <c r="Q28" i="39"/>
  <c r="Q110" i="39" s="1"/>
  <c r="P28" i="39"/>
  <c r="O28" i="39"/>
  <c r="O110" i="39" s="1"/>
  <c r="I28" i="39"/>
  <c r="H28" i="39"/>
  <c r="H110" i="39" s="1"/>
  <c r="E28" i="39"/>
  <c r="E110" i="39" s="1"/>
  <c r="D28" i="39"/>
  <c r="D110" i="39" s="1"/>
  <c r="M26" i="39"/>
  <c r="L26" i="39"/>
  <c r="J26" i="39"/>
  <c r="F26" i="39"/>
  <c r="L25" i="39"/>
  <c r="J25" i="39"/>
  <c r="F25" i="39"/>
  <c r="M25" i="39" s="1"/>
  <c r="M24" i="39"/>
  <c r="L24" i="39"/>
  <c r="J24" i="39"/>
  <c r="F24" i="39"/>
  <c r="L23" i="39"/>
  <c r="J23" i="39"/>
  <c r="F23" i="39"/>
  <c r="M23" i="39" s="1"/>
  <c r="M22" i="39"/>
  <c r="L22" i="39"/>
  <c r="J22" i="39"/>
  <c r="F22" i="39"/>
  <c r="L21" i="39"/>
  <c r="J21" i="39"/>
  <c r="F21" i="39"/>
  <c r="M21" i="39" s="1"/>
  <c r="M20" i="39"/>
  <c r="L20" i="39"/>
  <c r="J20" i="39"/>
  <c r="F20" i="39"/>
  <c r="L19" i="39"/>
  <c r="J19" i="39"/>
  <c r="F19" i="39"/>
  <c r="M19" i="39" s="1"/>
  <c r="M18" i="39"/>
  <c r="L18" i="39"/>
  <c r="J18" i="39"/>
  <c r="F18" i="39"/>
  <c r="L17" i="39"/>
  <c r="J17" i="39"/>
  <c r="F17" i="39"/>
  <c r="M17" i="39" s="1"/>
  <c r="M16" i="39"/>
  <c r="L16" i="39"/>
  <c r="J16" i="39"/>
  <c r="F16" i="39"/>
  <c r="L15" i="39"/>
  <c r="J15" i="39"/>
  <c r="F15" i="39"/>
  <c r="M15" i="39" s="1"/>
  <c r="M14" i="39"/>
  <c r="L14" i="39"/>
  <c r="J14" i="39"/>
  <c r="F14" i="39"/>
  <c r="L13" i="39"/>
  <c r="J13" i="39"/>
  <c r="F13" i="39"/>
  <c r="M13" i="39" s="1"/>
  <c r="L12" i="39"/>
  <c r="J12" i="39"/>
  <c r="F12" i="39"/>
  <c r="M11" i="39"/>
  <c r="L11" i="39"/>
  <c r="L28" i="39" s="1"/>
  <c r="J11" i="39"/>
  <c r="J28" i="39" s="1"/>
  <c r="F11" i="39"/>
  <c r="E3" i="39"/>
  <c r="E2" i="39"/>
  <c r="J118" i="38"/>
  <c r="J117" i="38"/>
  <c r="J115" i="38"/>
  <c r="J114" i="38"/>
  <c r="H110" i="38"/>
  <c r="Q108" i="38"/>
  <c r="P108" i="38"/>
  <c r="O108" i="38"/>
  <c r="L108" i="38"/>
  <c r="J108" i="38"/>
  <c r="I108" i="38"/>
  <c r="H108" i="38"/>
  <c r="F108" i="38"/>
  <c r="E108" i="38"/>
  <c r="D108" i="38"/>
  <c r="M106" i="38"/>
  <c r="L106" i="38"/>
  <c r="J106" i="38"/>
  <c r="F106" i="38"/>
  <c r="Q103" i="38"/>
  <c r="P103" i="38"/>
  <c r="O103" i="38"/>
  <c r="L103" i="38"/>
  <c r="I103" i="38"/>
  <c r="H103" i="38"/>
  <c r="E103" i="38"/>
  <c r="D103" i="38"/>
  <c r="M101" i="38"/>
  <c r="L101" i="38"/>
  <c r="J101" i="38"/>
  <c r="F101" i="38"/>
  <c r="L100" i="38"/>
  <c r="J100" i="38"/>
  <c r="J103" i="38" s="1"/>
  <c r="F100" i="38"/>
  <c r="F103" i="38" s="1"/>
  <c r="Q97" i="38"/>
  <c r="P97" i="38"/>
  <c r="O97" i="38"/>
  <c r="I97" i="38"/>
  <c r="H97" i="38"/>
  <c r="E97" i="38"/>
  <c r="D97" i="38"/>
  <c r="L95" i="38"/>
  <c r="L97" i="38" s="1"/>
  <c r="J95" i="38"/>
  <c r="F95" i="38"/>
  <c r="M95" i="38" s="1"/>
  <c r="L94" i="38"/>
  <c r="J94" i="38"/>
  <c r="F94" i="38"/>
  <c r="M94" i="38" s="1"/>
  <c r="L93" i="38"/>
  <c r="J93" i="38"/>
  <c r="J97" i="38" s="1"/>
  <c r="F93" i="38"/>
  <c r="M93" i="38" s="1"/>
  <c r="Q90" i="38"/>
  <c r="P90" i="38"/>
  <c r="O90" i="38"/>
  <c r="I90" i="38"/>
  <c r="H90" i="38"/>
  <c r="E90" i="38"/>
  <c r="D90" i="38"/>
  <c r="L88" i="38"/>
  <c r="J88" i="38"/>
  <c r="F88" i="38"/>
  <c r="M88" i="38" s="1"/>
  <c r="L87" i="38"/>
  <c r="L90" i="38" s="1"/>
  <c r="J87" i="38"/>
  <c r="J90" i="38" s="1"/>
  <c r="F87" i="38"/>
  <c r="F90" i="38" s="1"/>
  <c r="Q84" i="38"/>
  <c r="P84" i="38"/>
  <c r="O84" i="38"/>
  <c r="I84" i="38"/>
  <c r="H84" i="38"/>
  <c r="F84" i="38"/>
  <c r="E84" i="38"/>
  <c r="D84" i="38"/>
  <c r="L82" i="38"/>
  <c r="J82" i="38"/>
  <c r="J84" i="38" s="1"/>
  <c r="F82" i="38"/>
  <c r="M81" i="38"/>
  <c r="L81" i="38"/>
  <c r="L84" i="38" s="1"/>
  <c r="J81" i="38"/>
  <c r="F81" i="38"/>
  <c r="Q78" i="38"/>
  <c r="P78" i="38"/>
  <c r="O78" i="38"/>
  <c r="L78" i="38"/>
  <c r="I78" i="38"/>
  <c r="H78" i="38"/>
  <c r="E78" i="38"/>
  <c r="D78" i="38"/>
  <c r="M76" i="38"/>
  <c r="L76" i="38"/>
  <c r="J76" i="38"/>
  <c r="F76" i="38"/>
  <c r="L75" i="38"/>
  <c r="J75" i="38"/>
  <c r="J78" i="38" s="1"/>
  <c r="F75" i="38"/>
  <c r="F78" i="38" s="1"/>
  <c r="Q72" i="38"/>
  <c r="P72" i="38"/>
  <c r="O72" i="38"/>
  <c r="L72" i="38"/>
  <c r="I72" i="38"/>
  <c r="H72" i="38"/>
  <c r="E72" i="38"/>
  <c r="D72" i="38"/>
  <c r="M70" i="38"/>
  <c r="L70" i="38"/>
  <c r="J70" i="38"/>
  <c r="F70" i="38"/>
  <c r="L69" i="38"/>
  <c r="J69" i="38"/>
  <c r="J72" i="38" s="1"/>
  <c r="F69" i="38"/>
  <c r="Q66" i="38"/>
  <c r="P66" i="38"/>
  <c r="O66" i="38"/>
  <c r="I66" i="38"/>
  <c r="H66" i="38"/>
  <c r="E66" i="38"/>
  <c r="D66" i="38"/>
  <c r="L64" i="38"/>
  <c r="J64" i="38"/>
  <c r="F64" i="38"/>
  <c r="M64" i="38" s="1"/>
  <c r="M63" i="38"/>
  <c r="L63" i="38"/>
  <c r="J63" i="38"/>
  <c r="F63" i="38"/>
  <c r="L62" i="38"/>
  <c r="J62" i="38"/>
  <c r="F62" i="38"/>
  <c r="M62" i="38" s="1"/>
  <c r="M61" i="38"/>
  <c r="S61" i="38" s="1"/>
  <c r="L61" i="38"/>
  <c r="L66" i="38" s="1"/>
  <c r="J61" i="38"/>
  <c r="J66" i="38" s="1"/>
  <c r="F61" i="38"/>
  <c r="F66" i="38" s="1"/>
  <c r="Q58" i="38"/>
  <c r="P58" i="38"/>
  <c r="O58" i="38"/>
  <c r="I58" i="38"/>
  <c r="H58" i="38"/>
  <c r="E58" i="38"/>
  <c r="D58" i="38"/>
  <c r="L57" i="38"/>
  <c r="J57" i="38"/>
  <c r="F57" i="38"/>
  <c r="L56" i="38"/>
  <c r="J56" i="38"/>
  <c r="F56" i="38"/>
  <c r="M56" i="38" s="1"/>
  <c r="L55" i="38"/>
  <c r="L58" i="38" s="1"/>
  <c r="J55" i="38"/>
  <c r="F55" i="38"/>
  <c r="L54" i="38"/>
  <c r="J54" i="38"/>
  <c r="J58" i="38" s="1"/>
  <c r="F54" i="38"/>
  <c r="M53" i="38"/>
  <c r="L53" i="38"/>
  <c r="J53" i="38"/>
  <c r="F53" i="38"/>
  <c r="Q50" i="38"/>
  <c r="P50" i="38"/>
  <c r="O50" i="38"/>
  <c r="I50" i="38"/>
  <c r="H50" i="38"/>
  <c r="E50" i="38"/>
  <c r="D50" i="38"/>
  <c r="M49" i="38"/>
  <c r="L49" i="38"/>
  <c r="J49" i="38"/>
  <c r="F49" i="38"/>
  <c r="L48" i="38"/>
  <c r="J48" i="38"/>
  <c r="F48" i="38"/>
  <c r="M48" i="38" s="1"/>
  <c r="M47" i="38"/>
  <c r="L47" i="38"/>
  <c r="J47" i="38"/>
  <c r="J50" i="38" s="1"/>
  <c r="F47" i="38"/>
  <c r="L46" i="38"/>
  <c r="L50" i="38" s="1"/>
  <c r="J46" i="38"/>
  <c r="F46" i="38"/>
  <c r="M46" i="38" s="1"/>
  <c r="S45" i="38"/>
  <c r="L45" i="38"/>
  <c r="J45" i="38"/>
  <c r="F45" i="38"/>
  <c r="M45" i="38" s="1"/>
  <c r="M50" i="38" s="1"/>
  <c r="Q42" i="38"/>
  <c r="P42" i="38"/>
  <c r="O42" i="38"/>
  <c r="I42" i="38"/>
  <c r="H42" i="38"/>
  <c r="E42" i="38"/>
  <c r="D42" i="38"/>
  <c r="M41" i="38"/>
  <c r="L41" i="38"/>
  <c r="J41" i="38"/>
  <c r="F41" i="38"/>
  <c r="L40" i="38"/>
  <c r="J40" i="38"/>
  <c r="F40" i="38"/>
  <c r="M40" i="38" s="1"/>
  <c r="M39" i="38"/>
  <c r="L39" i="38"/>
  <c r="J39" i="38"/>
  <c r="F39" i="38"/>
  <c r="L38" i="38"/>
  <c r="J38" i="38"/>
  <c r="F38" i="38"/>
  <c r="M38" i="38" s="1"/>
  <c r="M37" i="38"/>
  <c r="L37" i="38"/>
  <c r="J37" i="38"/>
  <c r="F37" i="38"/>
  <c r="L36" i="38"/>
  <c r="J36" i="38"/>
  <c r="F36" i="38"/>
  <c r="M36" i="38" s="1"/>
  <c r="M35" i="38"/>
  <c r="L35" i="38"/>
  <c r="J35" i="38"/>
  <c r="F35" i="38"/>
  <c r="L34" i="38"/>
  <c r="J34" i="38"/>
  <c r="F34" i="38"/>
  <c r="M34" i="38" s="1"/>
  <c r="M33" i="38"/>
  <c r="L33" i="38"/>
  <c r="J33" i="38"/>
  <c r="F33" i="38"/>
  <c r="M32" i="38"/>
  <c r="L32" i="38"/>
  <c r="J32" i="38"/>
  <c r="F32" i="38"/>
  <c r="F42" i="38" s="1"/>
  <c r="L31" i="38"/>
  <c r="J31" i="38"/>
  <c r="J42" i="38" s="1"/>
  <c r="F31" i="38"/>
  <c r="Q28" i="38"/>
  <c r="Q110" i="38" s="1"/>
  <c r="P28" i="38"/>
  <c r="P110" i="38" s="1"/>
  <c r="O28" i="38"/>
  <c r="I28" i="38"/>
  <c r="I110" i="38" s="1"/>
  <c r="H28" i="38"/>
  <c r="E28" i="38"/>
  <c r="D28" i="38"/>
  <c r="M26" i="38"/>
  <c r="L26" i="38"/>
  <c r="J26" i="38"/>
  <c r="F26" i="38"/>
  <c r="M25" i="38"/>
  <c r="L25" i="38"/>
  <c r="J25" i="38"/>
  <c r="F25" i="38"/>
  <c r="M24" i="38"/>
  <c r="L24" i="38"/>
  <c r="J24" i="38"/>
  <c r="F24" i="38"/>
  <c r="M23" i="38"/>
  <c r="L23" i="38"/>
  <c r="J23" i="38"/>
  <c r="F23" i="38"/>
  <c r="M22" i="38"/>
  <c r="L22" i="38"/>
  <c r="J22" i="38"/>
  <c r="F22" i="38"/>
  <c r="M21" i="38"/>
  <c r="L21" i="38"/>
  <c r="J21" i="38"/>
  <c r="F21" i="38"/>
  <c r="M20" i="38"/>
  <c r="L20" i="38"/>
  <c r="J20" i="38"/>
  <c r="F20" i="38"/>
  <c r="M19" i="38"/>
  <c r="L19" i="38"/>
  <c r="J19" i="38"/>
  <c r="F19" i="38"/>
  <c r="M18" i="38"/>
  <c r="L18" i="38"/>
  <c r="J18" i="38"/>
  <c r="F18" i="38"/>
  <c r="M17" i="38"/>
  <c r="L17" i="38"/>
  <c r="J17" i="38"/>
  <c r="F17" i="38"/>
  <c r="M16" i="38"/>
  <c r="L16" i="38"/>
  <c r="J16" i="38"/>
  <c r="F16" i="38"/>
  <c r="M15" i="38"/>
  <c r="L15" i="38"/>
  <c r="J15" i="38"/>
  <c r="F15" i="38"/>
  <c r="M14" i="38"/>
  <c r="L14" i="38"/>
  <c r="J14" i="38"/>
  <c r="F14" i="38"/>
  <c r="M13" i="38"/>
  <c r="L13" i="38"/>
  <c r="J13" i="38"/>
  <c r="F13" i="38"/>
  <c r="L12" i="38"/>
  <c r="J12" i="38"/>
  <c r="F12" i="38"/>
  <c r="M11" i="38"/>
  <c r="L11" i="38"/>
  <c r="L28" i="38" s="1"/>
  <c r="J11" i="38"/>
  <c r="F11" i="38"/>
  <c r="F28" i="38" s="1"/>
  <c r="E3" i="38"/>
  <c r="E2" i="38"/>
  <c r="J118" i="37"/>
  <c r="J117" i="37"/>
  <c r="J115" i="37"/>
  <c r="J114" i="37"/>
  <c r="Q108" i="37"/>
  <c r="P108" i="37"/>
  <c r="O108" i="37"/>
  <c r="M108" i="37"/>
  <c r="J108" i="37"/>
  <c r="I108" i="37"/>
  <c r="H108" i="37"/>
  <c r="F108" i="37"/>
  <c r="E108" i="37"/>
  <c r="D108" i="37"/>
  <c r="S106" i="37"/>
  <c r="M106" i="37"/>
  <c r="L106" i="37"/>
  <c r="L108" i="37" s="1"/>
  <c r="J106" i="37"/>
  <c r="F106" i="37"/>
  <c r="Q103" i="37"/>
  <c r="P103" i="37"/>
  <c r="O103" i="37"/>
  <c r="J103" i="37"/>
  <c r="I103" i="37"/>
  <c r="H103" i="37"/>
  <c r="F103" i="37"/>
  <c r="E103" i="37"/>
  <c r="D103" i="37"/>
  <c r="M101" i="37"/>
  <c r="L101" i="37"/>
  <c r="L103" i="37" s="1"/>
  <c r="J101" i="37"/>
  <c r="F101" i="37"/>
  <c r="L100" i="37"/>
  <c r="J100" i="37"/>
  <c r="F100" i="37"/>
  <c r="M100" i="37" s="1"/>
  <c r="Q97" i="37"/>
  <c r="P97" i="37"/>
  <c r="O97" i="37"/>
  <c r="I97" i="37"/>
  <c r="H97" i="37"/>
  <c r="E97" i="37"/>
  <c r="D97" i="37"/>
  <c r="L95" i="37"/>
  <c r="J95" i="37"/>
  <c r="F95" i="37"/>
  <c r="M95" i="37" s="1"/>
  <c r="M94" i="37"/>
  <c r="L94" i="37"/>
  <c r="J94" i="37"/>
  <c r="F94" i="37"/>
  <c r="L93" i="37"/>
  <c r="L97" i="37" s="1"/>
  <c r="J93" i="37"/>
  <c r="J97" i="37" s="1"/>
  <c r="F93" i="37"/>
  <c r="F97" i="37" s="1"/>
  <c r="Q90" i="37"/>
  <c r="P90" i="37"/>
  <c r="O90" i="37"/>
  <c r="I90" i="37"/>
  <c r="H90" i="37"/>
  <c r="F90" i="37"/>
  <c r="E90" i="37"/>
  <c r="D90" i="37"/>
  <c r="L88" i="37"/>
  <c r="J88" i="37"/>
  <c r="M88" i="37" s="1"/>
  <c r="F88" i="37"/>
  <c r="S87" i="37"/>
  <c r="M87" i="37"/>
  <c r="L87" i="37"/>
  <c r="L90" i="37" s="1"/>
  <c r="J87" i="37"/>
  <c r="J90" i="37" s="1"/>
  <c r="F87" i="37"/>
  <c r="Q84" i="37"/>
  <c r="P84" i="37"/>
  <c r="O84" i="37"/>
  <c r="L84" i="37"/>
  <c r="I84" i="37"/>
  <c r="H84" i="37"/>
  <c r="E84" i="37"/>
  <c r="D84" i="37"/>
  <c r="M82" i="37"/>
  <c r="L82" i="37"/>
  <c r="J82" i="37"/>
  <c r="F82" i="37"/>
  <c r="L81" i="37"/>
  <c r="J81" i="37"/>
  <c r="J84" i="37" s="1"/>
  <c r="F81" i="37"/>
  <c r="Q78" i="37"/>
  <c r="P78" i="37"/>
  <c r="O78" i="37"/>
  <c r="L78" i="37"/>
  <c r="I78" i="37"/>
  <c r="H78" i="37"/>
  <c r="E78" i="37"/>
  <c r="D78" i="37"/>
  <c r="L76" i="37"/>
  <c r="J76" i="37"/>
  <c r="F76" i="37"/>
  <c r="M76" i="37" s="1"/>
  <c r="M75" i="37"/>
  <c r="L75" i="37"/>
  <c r="J75" i="37"/>
  <c r="F75" i="37"/>
  <c r="Q72" i="37"/>
  <c r="P72" i="37"/>
  <c r="O72" i="37"/>
  <c r="I72" i="37"/>
  <c r="H72" i="37"/>
  <c r="E72" i="37"/>
  <c r="D72" i="37"/>
  <c r="M70" i="37"/>
  <c r="L70" i="37"/>
  <c r="J70" i="37"/>
  <c r="F70" i="37"/>
  <c r="M69" i="37"/>
  <c r="L69" i="37"/>
  <c r="L72" i="37" s="1"/>
  <c r="J69" i="37"/>
  <c r="J72" i="37" s="1"/>
  <c r="F69" i="37"/>
  <c r="F72" i="37" s="1"/>
  <c r="Q66" i="37"/>
  <c r="P66" i="37"/>
  <c r="O66" i="37"/>
  <c r="L66" i="37"/>
  <c r="I66" i="37"/>
  <c r="H66" i="37"/>
  <c r="E66" i="37"/>
  <c r="D66" i="37"/>
  <c r="L64" i="37"/>
  <c r="J64" i="37"/>
  <c r="J66" i="37" s="1"/>
  <c r="F64" i="37"/>
  <c r="M63" i="37"/>
  <c r="L63" i="37"/>
  <c r="J63" i="37"/>
  <c r="F63" i="37"/>
  <c r="M62" i="37"/>
  <c r="L62" i="37"/>
  <c r="J62" i="37"/>
  <c r="F62" i="37"/>
  <c r="L61" i="37"/>
  <c r="J61" i="37"/>
  <c r="F61" i="37"/>
  <c r="Q58" i="37"/>
  <c r="P58" i="37"/>
  <c r="O58" i="37"/>
  <c r="I58" i="37"/>
  <c r="H58" i="37"/>
  <c r="F58" i="37"/>
  <c r="E58" i="37"/>
  <c r="D58" i="37"/>
  <c r="L57" i="37"/>
  <c r="J57" i="37"/>
  <c r="M57" i="37" s="1"/>
  <c r="F57" i="37"/>
  <c r="M56" i="37"/>
  <c r="L56" i="37"/>
  <c r="J56" i="37"/>
  <c r="F56" i="37"/>
  <c r="L55" i="37"/>
  <c r="J55" i="37"/>
  <c r="M55" i="37" s="1"/>
  <c r="F55" i="37"/>
  <c r="M54" i="37"/>
  <c r="L54" i="37"/>
  <c r="J54" i="37"/>
  <c r="F54" i="37"/>
  <c r="L53" i="37"/>
  <c r="J53" i="37"/>
  <c r="J58" i="37" s="1"/>
  <c r="F53" i="37"/>
  <c r="Q50" i="37"/>
  <c r="P50" i="37"/>
  <c r="O50" i="37"/>
  <c r="I50" i="37"/>
  <c r="H50" i="37"/>
  <c r="H110" i="37" s="1"/>
  <c r="E50" i="37"/>
  <c r="D50" i="37"/>
  <c r="L49" i="37"/>
  <c r="J49" i="37"/>
  <c r="F49" i="37"/>
  <c r="M49" i="37" s="1"/>
  <c r="M48" i="37"/>
  <c r="L48" i="37"/>
  <c r="J48" i="37"/>
  <c r="F48" i="37"/>
  <c r="L47" i="37"/>
  <c r="J47" i="37"/>
  <c r="F47" i="37"/>
  <c r="M47" i="37" s="1"/>
  <c r="L46" i="37"/>
  <c r="J46" i="37"/>
  <c r="F46" i="37"/>
  <c r="M46" i="37" s="1"/>
  <c r="L45" i="37"/>
  <c r="L50" i="37" s="1"/>
  <c r="J45" i="37"/>
  <c r="J50" i="37" s="1"/>
  <c r="F45" i="37"/>
  <c r="Q42" i="37"/>
  <c r="P42" i="37"/>
  <c r="O42" i="37"/>
  <c r="I42" i="37"/>
  <c r="H42" i="37"/>
  <c r="E42" i="37"/>
  <c r="D42" i="37"/>
  <c r="L41" i="37"/>
  <c r="J41" i="37"/>
  <c r="F41" i="37"/>
  <c r="L40" i="37"/>
  <c r="J40" i="37"/>
  <c r="F40" i="37"/>
  <c r="M40" i="37" s="1"/>
  <c r="L39" i="37"/>
  <c r="J39" i="37"/>
  <c r="F39" i="37"/>
  <c r="L38" i="37"/>
  <c r="J38" i="37"/>
  <c r="F38" i="37"/>
  <c r="M38" i="37" s="1"/>
  <c r="L37" i="37"/>
  <c r="J37" i="37"/>
  <c r="F37" i="37"/>
  <c r="M37" i="37" s="1"/>
  <c r="L36" i="37"/>
  <c r="J36" i="37"/>
  <c r="F36" i="37"/>
  <c r="M36" i="37" s="1"/>
  <c r="L35" i="37"/>
  <c r="J35" i="37"/>
  <c r="F35" i="37"/>
  <c r="L34" i="37"/>
  <c r="J34" i="37"/>
  <c r="F34" i="37"/>
  <c r="M34" i="37" s="1"/>
  <c r="L33" i="37"/>
  <c r="J33" i="37"/>
  <c r="J42" i="37" s="1"/>
  <c r="F33" i="37"/>
  <c r="M32" i="37"/>
  <c r="L32" i="37"/>
  <c r="J32" i="37"/>
  <c r="F32" i="37"/>
  <c r="M31" i="37"/>
  <c r="L31" i="37"/>
  <c r="L42" i="37" s="1"/>
  <c r="J31" i="37"/>
  <c r="F31" i="37"/>
  <c r="F42" i="37" s="1"/>
  <c r="Q28" i="37"/>
  <c r="Q110" i="37" s="1"/>
  <c r="P28" i="37"/>
  <c r="O28" i="37"/>
  <c r="I28" i="37"/>
  <c r="H28" i="37"/>
  <c r="E28" i="37"/>
  <c r="D28" i="37"/>
  <c r="L26" i="37"/>
  <c r="J26" i="37"/>
  <c r="F26" i="37"/>
  <c r="M26" i="37" s="1"/>
  <c r="L25" i="37"/>
  <c r="J25" i="37"/>
  <c r="M25" i="37" s="1"/>
  <c r="F25" i="37"/>
  <c r="L24" i="37"/>
  <c r="J24" i="37"/>
  <c r="F24" i="37"/>
  <c r="L23" i="37"/>
  <c r="J23" i="37"/>
  <c r="M23" i="37" s="1"/>
  <c r="F23" i="37"/>
  <c r="L22" i="37"/>
  <c r="J22" i="37"/>
  <c r="F22" i="37"/>
  <c r="M22" i="37" s="1"/>
  <c r="L21" i="37"/>
  <c r="J21" i="37"/>
  <c r="M21" i="37" s="1"/>
  <c r="F21" i="37"/>
  <c r="L20" i="37"/>
  <c r="J20" i="37"/>
  <c r="F20" i="37"/>
  <c r="L19" i="37"/>
  <c r="J19" i="37"/>
  <c r="M19" i="37" s="1"/>
  <c r="F19" i="37"/>
  <c r="L18" i="37"/>
  <c r="J18" i="37"/>
  <c r="F18" i="37"/>
  <c r="M18" i="37" s="1"/>
  <c r="L17" i="37"/>
  <c r="J17" i="37"/>
  <c r="M17" i="37" s="1"/>
  <c r="F17" i="37"/>
  <c r="L16" i="37"/>
  <c r="L28" i="37" s="1"/>
  <c r="J16" i="37"/>
  <c r="F16" i="37"/>
  <c r="L15" i="37"/>
  <c r="J15" i="37"/>
  <c r="M15" i="37" s="1"/>
  <c r="F15" i="37"/>
  <c r="L14" i="37"/>
  <c r="J14" i="37"/>
  <c r="F14" i="37"/>
  <c r="M14" i="37" s="1"/>
  <c r="L13" i="37"/>
  <c r="J13" i="37"/>
  <c r="M13" i="37" s="1"/>
  <c r="F13" i="37"/>
  <c r="M12" i="37"/>
  <c r="L12" i="37"/>
  <c r="J12" i="37"/>
  <c r="F12" i="37"/>
  <c r="L11" i="37"/>
  <c r="J11" i="37"/>
  <c r="F11" i="37"/>
  <c r="E3" i="37"/>
  <c r="E2" i="37"/>
  <c r="J118" i="36"/>
  <c r="J117" i="36"/>
  <c r="J115" i="36"/>
  <c r="J114" i="36"/>
  <c r="P110" i="36"/>
  <c r="D110" i="36"/>
  <c r="Q108" i="36"/>
  <c r="P108" i="36"/>
  <c r="O108" i="36"/>
  <c r="I108" i="36"/>
  <c r="H108" i="36"/>
  <c r="E108" i="36"/>
  <c r="D108" i="36"/>
  <c r="L106" i="36"/>
  <c r="L108" i="36" s="1"/>
  <c r="J106" i="36"/>
  <c r="J108" i="36" s="1"/>
  <c r="F106" i="36"/>
  <c r="Q103" i="36"/>
  <c r="P103" i="36"/>
  <c r="O103" i="36"/>
  <c r="I103" i="36"/>
  <c r="H103" i="36"/>
  <c r="E103" i="36"/>
  <c r="D103" i="36"/>
  <c r="L101" i="36"/>
  <c r="J101" i="36"/>
  <c r="F101" i="36"/>
  <c r="L100" i="36"/>
  <c r="L103" i="36" s="1"/>
  <c r="J100" i="36"/>
  <c r="F100" i="36"/>
  <c r="M100" i="36" s="1"/>
  <c r="Q97" i="36"/>
  <c r="P97" i="36"/>
  <c r="O97" i="36"/>
  <c r="I97" i="36"/>
  <c r="H97" i="36"/>
  <c r="E97" i="36"/>
  <c r="D97" i="36"/>
  <c r="M95" i="36"/>
  <c r="L95" i="36"/>
  <c r="J95" i="36"/>
  <c r="F95" i="36"/>
  <c r="L94" i="36"/>
  <c r="J94" i="36"/>
  <c r="F94" i="36"/>
  <c r="M94" i="36" s="1"/>
  <c r="L93" i="36"/>
  <c r="J93" i="36"/>
  <c r="F93" i="36"/>
  <c r="M93" i="36" s="1"/>
  <c r="Q90" i="36"/>
  <c r="P90" i="36"/>
  <c r="O90" i="36"/>
  <c r="J90" i="36"/>
  <c r="I90" i="36"/>
  <c r="H90" i="36"/>
  <c r="F90" i="36"/>
  <c r="E90" i="36"/>
  <c r="D90" i="36"/>
  <c r="L88" i="36"/>
  <c r="J88" i="36"/>
  <c r="F88" i="36"/>
  <c r="M88" i="36" s="1"/>
  <c r="S87" i="36"/>
  <c r="M87" i="36"/>
  <c r="L87" i="36"/>
  <c r="L90" i="36" s="1"/>
  <c r="J87" i="36"/>
  <c r="F87" i="36"/>
  <c r="Q84" i="36"/>
  <c r="P84" i="36"/>
  <c r="O84" i="36"/>
  <c r="L84" i="36"/>
  <c r="I84" i="36"/>
  <c r="H84" i="36"/>
  <c r="E84" i="36"/>
  <c r="D84" i="36"/>
  <c r="M82" i="36"/>
  <c r="L82" i="36"/>
  <c r="J82" i="36"/>
  <c r="F82" i="36"/>
  <c r="L81" i="36"/>
  <c r="J81" i="36"/>
  <c r="J84" i="36" s="1"/>
  <c r="F81" i="36"/>
  <c r="Q78" i="36"/>
  <c r="P78" i="36"/>
  <c r="O78" i="36"/>
  <c r="I78" i="36"/>
  <c r="H78" i="36"/>
  <c r="E78" i="36"/>
  <c r="D78" i="36"/>
  <c r="L76" i="36"/>
  <c r="J76" i="36"/>
  <c r="F76" i="36"/>
  <c r="L75" i="36"/>
  <c r="L78" i="36" s="1"/>
  <c r="J75" i="36"/>
  <c r="F75" i="36"/>
  <c r="M75" i="36" s="1"/>
  <c r="Q72" i="36"/>
  <c r="P72" i="36"/>
  <c r="O72" i="36"/>
  <c r="O110" i="36" s="1"/>
  <c r="I72" i="36"/>
  <c r="H72" i="36"/>
  <c r="E72" i="36"/>
  <c r="E110" i="36" s="1"/>
  <c r="D72" i="36"/>
  <c r="L70" i="36"/>
  <c r="J70" i="36"/>
  <c r="F70" i="36"/>
  <c r="M70" i="36" s="1"/>
  <c r="M69" i="36"/>
  <c r="L69" i="36"/>
  <c r="L72" i="36" s="1"/>
  <c r="J69" i="36"/>
  <c r="J72" i="36" s="1"/>
  <c r="F69" i="36"/>
  <c r="F72" i="36" s="1"/>
  <c r="Q66" i="36"/>
  <c r="P66" i="36"/>
  <c r="O66" i="36"/>
  <c r="I66" i="36"/>
  <c r="H66" i="36"/>
  <c r="E66" i="36"/>
  <c r="D66" i="36"/>
  <c r="L64" i="36"/>
  <c r="J64" i="36"/>
  <c r="J66" i="36" s="1"/>
  <c r="F64" i="36"/>
  <c r="L63" i="36"/>
  <c r="J63" i="36"/>
  <c r="F63" i="36"/>
  <c r="M63" i="36" s="1"/>
  <c r="M62" i="36"/>
  <c r="L62" i="36"/>
  <c r="L66" i="36" s="1"/>
  <c r="J62" i="36"/>
  <c r="F62" i="36"/>
  <c r="L61" i="36"/>
  <c r="J61" i="36"/>
  <c r="F61" i="36"/>
  <c r="Q58" i="36"/>
  <c r="P58" i="36"/>
  <c r="O58" i="36"/>
  <c r="I58" i="36"/>
  <c r="H58" i="36"/>
  <c r="E58" i="36"/>
  <c r="D58" i="36"/>
  <c r="L57" i="36"/>
  <c r="J57" i="36"/>
  <c r="F57" i="36"/>
  <c r="M57" i="36" s="1"/>
  <c r="M56" i="36"/>
  <c r="L56" i="36"/>
  <c r="J56" i="36"/>
  <c r="F56" i="36"/>
  <c r="L55" i="36"/>
  <c r="J55" i="36"/>
  <c r="F55" i="36"/>
  <c r="M55" i="36" s="1"/>
  <c r="M54" i="36"/>
  <c r="L54" i="36"/>
  <c r="J54" i="36"/>
  <c r="F54" i="36"/>
  <c r="L53" i="36"/>
  <c r="L58" i="36" s="1"/>
  <c r="J53" i="36"/>
  <c r="J58" i="36" s="1"/>
  <c r="F53" i="36"/>
  <c r="Q50" i="36"/>
  <c r="P50" i="36"/>
  <c r="O50" i="36"/>
  <c r="I50" i="36"/>
  <c r="H50" i="36"/>
  <c r="E50" i="36"/>
  <c r="D50" i="36"/>
  <c r="L49" i="36"/>
  <c r="J49" i="36"/>
  <c r="F49" i="36"/>
  <c r="M49" i="36" s="1"/>
  <c r="M48" i="36"/>
  <c r="L48" i="36"/>
  <c r="J48" i="36"/>
  <c r="F48" i="36"/>
  <c r="L47" i="36"/>
  <c r="J47" i="36"/>
  <c r="F47" i="36"/>
  <c r="M47" i="36" s="1"/>
  <c r="L46" i="36"/>
  <c r="J46" i="36"/>
  <c r="F46" i="36"/>
  <c r="M46" i="36" s="1"/>
  <c r="L45" i="36"/>
  <c r="L50" i="36" s="1"/>
  <c r="J45" i="36"/>
  <c r="J50" i="36" s="1"/>
  <c r="F45" i="36"/>
  <c r="F50" i="36" s="1"/>
  <c r="Q42" i="36"/>
  <c r="P42" i="36"/>
  <c r="O42" i="36"/>
  <c r="I42" i="36"/>
  <c r="H42" i="36"/>
  <c r="E42" i="36"/>
  <c r="D42" i="36"/>
  <c r="L41" i="36"/>
  <c r="J41" i="36"/>
  <c r="F41" i="36"/>
  <c r="M41" i="36" s="1"/>
  <c r="L40" i="36"/>
  <c r="J40" i="36"/>
  <c r="F40" i="36"/>
  <c r="M40" i="36" s="1"/>
  <c r="L39" i="36"/>
  <c r="J39" i="36"/>
  <c r="F39" i="36"/>
  <c r="L38" i="36"/>
  <c r="J38" i="36"/>
  <c r="F38" i="36"/>
  <c r="M38" i="36" s="1"/>
  <c r="L37" i="36"/>
  <c r="J37" i="36"/>
  <c r="F37" i="36"/>
  <c r="L36" i="36"/>
  <c r="J36" i="36"/>
  <c r="F36" i="36"/>
  <c r="M36" i="36" s="1"/>
  <c r="L35" i="36"/>
  <c r="J35" i="36"/>
  <c r="F35" i="36"/>
  <c r="L34" i="36"/>
  <c r="J34" i="36"/>
  <c r="F34" i="36"/>
  <c r="M34" i="36" s="1"/>
  <c r="L33" i="36"/>
  <c r="J33" i="36"/>
  <c r="F33" i="36"/>
  <c r="M33" i="36" s="1"/>
  <c r="L32" i="36"/>
  <c r="J32" i="36"/>
  <c r="F32" i="36"/>
  <c r="M32" i="36" s="1"/>
  <c r="M31" i="36"/>
  <c r="L31" i="36"/>
  <c r="L42" i="36" s="1"/>
  <c r="J31" i="36"/>
  <c r="F31" i="36"/>
  <c r="Q28" i="36"/>
  <c r="P28" i="36"/>
  <c r="O28" i="36"/>
  <c r="I28" i="36"/>
  <c r="I110" i="36" s="1"/>
  <c r="H28" i="36"/>
  <c r="E28" i="36"/>
  <c r="D28" i="36"/>
  <c r="L26" i="36"/>
  <c r="J26" i="36"/>
  <c r="F26" i="36"/>
  <c r="M26" i="36" s="1"/>
  <c r="L25" i="36"/>
  <c r="J25" i="36"/>
  <c r="F25" i="36"/>
  <c r="M25" i="36" s="1"/>
  <c r="L24" i="36"/>
  <c r="J24" i="36"/>
  <c r="F24" i="36"/>
  <c r="L23" i="36"/>
  <c r="J23" i="36"/>
  <c r="F23" i="36"/>
  <c r="M23" i="36" s="1"/>
  <c r="L22" i="36"/>
  <c r="J22" i="36"/>
  <c r="F22" i="36"/>
  <c r="M22" i="36" s="1"/>
  <c r="L21" i="36"/>
  <c r="J21" i="36"/>
  <c r="F21" i="36"/>
  <c r="M21" i="36" s="1"/>
  <c r="L20" i="36"/>
  <c r="J20" i="36"/>
  <c r="J28" i="36" s="1"/>
  <c r="F20" i="36"/>
  <c r="M20" i="36" s="1"/>
  <c r="L19" i="36"/>
  <c r="J19" i="36"/>
  <c r="F19" i="36"/>
  <c r="M19" i="36" s="1"/>
  <c r="L18" i="36"/>
  <c r="J18" i="36"/>
  <c r="F18" i="36"/>
  <c r="M18" i="36" s="1"/>
  <c r="L17" i="36"/>
  <c r="J17" i="36"/>
  <c r="F17" i="36"/>
  <c r="M17" i="36" s="1"/>
  <c r="L16" i="36"/>
  <c r="J16" i="36"/>
  <c r="F16" i="36"/>
  <c r="L15" i="36"/>
  <c r="J15" i="36"/>
  <c r="F15" i="36"/>
  <c r="M15" i="36" s="1"/>
  <c r="L14" i="36"/>
  <c r="L28" i="36" s="1"/>
  <c r="J14" i="36"/>
  <c r="F14" i="36"/>
  <c r="M14" i="36" s="1"/>
  <c r="L13" i="36"/>
  <c r="J13" i="36"/>
  <c r="F13" i="36"/>
  <c r="M13" i="36" s="1"/>
  <c r="M12" i="36"/>
  <c r="L12" i="36"/>
  <c r="J12" i="36"/>
  <c r="F12" i="36"/>
  <c r="L11" i="36"/>
  <c r="J11" i="36"/>
  <c r="F11" i="36"/>
  <c r="E3" i="36"/>
  <c r="E2" i="36"/>
  <c r="J118" i="35"/>
  <c r="J117" i="35"/>
  <c r="J115" i="35"/>
  <c r="J114" i="35"/>
  <c r="P110" i="35"/>
  <c r="Q108" i="35"/>
  <c r="P108" i="35"/>
  <c r="O108" i="35"/>
  <c r="L108" i="35"/>
  <c r="I108" i="35"/>
  <c r="H108" i="35"/>
  <c r="E108" i="35"/>
  <c r="D108" i="35"/>
  <c r="L106" i="35"/>
  <c r="J106" i="35"/>
  <c r="J108" i="35" s="1"/>
  <c r="F106" i="35"/>
  <c r="Q103" i="35"/>
  <c r="P103" i="35"/>
  <c r="O103" i="35"/>
  <c r="L103" i="35"/>
  <c r="I103" i="35"/>
  <c r="H103" i="35"/>
  <c r="E103" i="35"/>
  <c r="D103" i="35"/>
  <c r="L101" i="35"/>
  <c r="J101" i="35"/>
  <c r="F101" i="35"/>
  <c r="L100" i="35"/>
  <c r="J100" i="35"/>
  <c r="J103" i="35" s="1"/>
  <c r="F100" i="35"/>
  <c r="F103" i="35" s="1"/>
  <c r="Q97" i="35"/>
  <c r="P97" i="35"/>
  <c r="O97" i="35"/>
  <c r="I97" i="35"/>
  <c r="H97" i="35"/>
  <c r="E97" i="35"/>
  <c r="D97" i="35"/>
  <c r="D110" i="35" s="1"/>
  <c r="M95" i="35"/>
  <c r="L95" i="35"/>
  <c r="J95" i="35"/>
  <c r="F95" i="35"/>
  <c r="L94" i="35"/>
  <c r="J94" i="35"/>
  <c r="F94" i="35"/>
  <c r="M94" i="35" s="1"/>
  <c r="L93" i="35"/>
  <c r="L97" i="35" s="1"/>
  <c r="J93" i="35"/>
  <c r="J97" i="35" s="1"/>
  <c r="F93" i="35"/>
  <c r="M93" i="35" s="1"/>
  <c r="Q90" i="35"/>
  <c r="P90" i="35"/>
  <c r="O90" i="35"/>
  <c r="I90" i="35"/>
  <c r="H90" i="35"/>
  <c r="F90" i="35"/>
  <c r="E90" i="35"/>
  <c r="D90" i="35"/>
  <c r="L88" i="35"/>
  <c r="J88" i="35"/>
  <c r="F88" i="35"/>
  <c r="M88" i="35" s="1"/>
  <c r="S87" i="35" s="1"/>
  <c r="M87" i="35"/>
  <c r="L87" i="35"/>
  <c r="L90" i="35" s="1"/>
  <c r="J87" i="35"/>
  <c r="J90" i="35" s="1"/>
  <c r="F87" i="35"/>
  <c r="Q84" i="35"/>
  <c r="P84" i="35"/>
  <c r="O84" i="35"/>
  <c r="L84" i="35"/>
  <c r="I84" i="35"/>
  <c r="H84" i="35"/>
  <c r="E84" i="35"/>
  <c r="D84" i="35"/>
  <c r="M82" i="35"/>
  <c r="L82" i="35"/>
  <c r="J82" i="35"/>
  <c r="F82" i="35"/>
  <c r="L81" i="35"/>
  <c r="J81" i="35"/>
  <c r="J84" i="35" s="1"/>
  <c r="F81" i="35"/>
  <c r="Q78" i="35"/>
  <c r="P78" i="35"/>
  <c r="O78" i="35"/>
  <c r="L78" i="35"/>
  <c r="I78" i="35"/>
  <c r="H78" i="35"/>
  <c r="E78" i="35"/>
  <c r="D78" i="35"/>
  <c r="L76" i="35"/>
  <c r="J76" i="35"/>
  <c r="F76" i="35"/>
  <c r="L75" i="35"/>
  <c r="J75" i="35"/>
  <c r="J78" i="35" s="1"/>
  <c r="F75" i="35"/>
  <c r="F78" i="35" s="1"/>
  <c r="Q72" i="35"/>
  <c r="P72" i="35"/>
  <c r="O72" i="35"/>
  <c r="O110" i="35" s="1"/>
  <c r="I72" i="35"/>
  <c r="H72" i="35"/>
  <c r="E72" i="35"/>
  <c r="E110" i="35" s="1"/>
  <c r="D72" i="35"/>
  <c r="L70" i="35"/>
  <c r="J70" i="35"/>
  <c r="F70" i="35"/>
  <c r="M70" i="35" s="1"/>
  <c r="M69" i="35"/>
  <c r="L69" i="35"/>
  <c r="L72" i="35" s="1"/>
  <c r="J69" i="35"/>
  <c r="J72" i="35" s="1"/>
  <c r="F69" i="35"/>
  <c r="F72" i="35" s="1"/>
  <c r="Q66" i="35"/>
  <c r="P66" i="35"/>
  <c r="O66" i="35"/>
  <c r="I66" i="35"/>
  <c r="H66" i="35"/>
  <c r="E66" i="35"/>
  <c r="D66" i="35"/>
  <c r="L64" i="35"/>
  <c r="J64" i="35"/>
  <c r="J66" i="35" s="1"/>
  <c r="F64" i="35"/>
  <c r="L63" i="35"/>
  <c r="J63" i="35"/>
  <c r="F63" i="35"/>
  <c r="M63" i="35" s="1"/>
  <c r="M62" i="35"/>
  <c r="L62" i="35"/>
  <c r="J62" i="35"/>
  <c r="F62" i="35"/>
  <c r="L61" i="35"/>
  <c r="J61" i="35"/>
  <c r="F61" i="35"/>
  <c r="Q58" i="35"/>
  <c r="P58" i="35"/>
  <c r="O58" i="35"/>
  <c r="I58" i="35"/>
  <c r="H58" i="35"/>
  <c r="E58" i="35"/>
  <c r="D58" i="35"/>
  <c r="L57" i="35"/>
  <c r="J57" i="35"/>
  <c r="F57" i="35"/>
  <c r="M57" i="35" s="1"/>
  <c r="M56" i="35"/>
  <c r="L56" i="35"/>
  <c r="J56" i="35"/>
  <c r="F56" i="35"/>
  <c r="L55" i="35"/>
  <c r="J55" i="35"/>
  <c r="F55" i="35"/>
  <c r="M55" i="35" s="1"/>
  <c r="M54" i="35"/>
  <c r="L54" i="35"/>
  <c r="J54" i="35"/>
  <c r="F54" i="35"/>
  <c r="L53" i="35"/>
  <c r="J53" i="35"/>
  <c r="J58" i="35" s="1"/>
  <c r="F53" i="35"/>
  <c r="Q50" i="35"/>
  <c r="P50" i="35"/>
  <c r="O50" i="35"/>
  <c r="I50" i="35"/>
  <c r="H50" i="35"/>
  <c r="E50" i="35"/>
  <c r="D50" i="35"/>
  <c r="L49" i="35"/>
  <c r="J49" i="35"/>
  <c r="F49" i="35"/>
  <c r="M49" i="35" s="1"/>
  <c r="M48" i="35"/>
  <c r="L48" i="35"/>
  <c r="J48" i="35"/>
  <c r="F48" i="35"/>
  <c r="L47" i="35"/>
  <c r="J47" i="35"/>
  <c r="F47" i="35"/>
  <c r="M47" i="35" s="1"/>
  <c r="L46" i="35"/>
  <c r="J46" i="35"/>
  <c r="F46" i="35"/>
  <c r="M46" i="35" s="1"/>
  <c r="L45" i="35"/>
  <c r="L50" i="35" s="1"/>
  <c r="J45" i="35"/>
  <c r="J50" i="35" s="1"/>
  <c r="F45" i="35"/>
  <c r="Q42" i="35"/>
  <c r="P42" i="35"/>
  <c r="O42" i="35"/>
  <c r="I42" i="35"/>
  <c r="H42" i="35"/>
  <c r="E42" i="35"/>
  <c r="D42" i="35"/>
  <c r="L41" i="35"/>
  <c r="J41" i="35"/>
  <c r="F41" i="35"/>
  <c r="L40" i="35"/>
  <c r="J40" i="35"/>
  <c r="F40" i="35"/>
  <c r="M40" i="35" s="1"/>
  <c r="L39" i="35"/>
  <c r="J39" i="35"/>
  <c r="F39" i="35"/>
  <c r="M39" i="35" s="1"/>
  <c r="L38" i="35"/>
  <c r="J38" i="35"/>
  <c r="F38" i="35"/>
  <c r="M38" i="35" s="1"/>
  <c r="L37" i="35"/>
  <c r="J37" i="35"/>
  <c r="F37" i="35"/>
  <c r="L36" i="35"/>
  <c r="J36" i="35"/>
  <c r="F36" i="35"/>
  <c r="M36" i="35" s="1"/>
  <c r="L35" i="35"/>
  <c r="J35" i="35"/>
  <c r="F35" i="35"/>
  <c r="M35" i="35" s="1"/>
  <c r="L34" i="35"/>
  <c r="J34" i="35"/>
  <c r="F34" i="35"/>
  <c r="M34" i="35" s="1"/>
  <c r="L33" i="35"/>
  <c r="J33" i="35"/>
  <c r="J42" i="35" s="1"/>
  <c r="F33" i="35"/>
  <c r="L32" i="35"/>
  <c r="J32" i="35"/>
  <c r="F32" i="35"/>
  <c r="M32" i="35" s="1"/>
  <c r="M31" i="35"/>
  <c r="L31" i="35"/>
  <c r="L42" i="35" s="1"/>
  <c r="J31" i="35"/>
  <c r="F31" i="35"/>
  <c r="F42" i="35" s="1"/>
  <c r="Q28" i="35"/>
  <c r="Q110" i="35" s="1"/>
  <c r="P28" i="35"/>
  <c r="O28" i="35"/>
  <c r="I28" i="35"/>
  <c r="H28" i="35"/>
  <c r="E28" i="35"/>
  <c r="D28" i="35"/>
  <c r="L26" i="35"/>
  <c r="J26" i="35"/>
  <c r="F26" i="35"/>
  <c r="M26" i="35" s="1"/>
  <c r="L25" i="35"/>
  <c r="J25" i="35"/>
  <c r="F25" i="35"/>
  <c r="M25" i="35" s="1"/>
  <c r="M24" i="35"/>
  <c r="L24" i="35"/>
  <c r="J24" i="35"/>
  <c r="F24" i="35"/>
  <c r="L23" i="35"/>
  <c r="J23" i="35"/>
  <c r="F23" i="35"/>
  <c r="M23" i="35" s="1"/>
  <c r="M22" i="35"/>
  <c r="L22" i="35"/>
  <c r="J22" i="35"/>
  <c r="F22" i="35"/>
  <c r="L21" i="35"/>
  <c r="J21" i="35"/>
  <c r="F21" i="35"/>
  <c r="M21" i="35" s="1"/>
  <c r="M20" i="35"/>
  <c r="L20" i="35"/>
  <c r="J20" i="35"/>
  <c r="F20" i="35"/>
  <c r="L19" i="35"/>
  <c r="J19" i="35"/>
  <c r="F19" i="35"/>
  <c r="M19" i="35" s="1"/>
  <c r="L18" i="35"/>
  <c r="J18" i="35"/>
  <c r="M18" i="35" s="1"/>
  <c r="F18" i="35"/>
  <c r="L17" i="35"/>
  <c r="J17" i="35"/>
  <c r="F17" i="35"/>
  <c r="M17" i="35" s="1"/>
  <c r="M16" i="35"/>
  <c r="L16" i="35"/>
  <c r="J16" i="35"/>
  <c r="F16" i="35"/>
  <c r="L15" i="35"/>
  <c r="J15" i="35"/>
  <c r="F15" i="35"/>
  <c r="M15" i="35" s="1"/>
  <c r="M14" i="35"/>
  <c r="L14" i="35"/>
  <c r="J14" i="35"/>
  <c r="F14" i="35"/>
  <c r="L13" i="35"/>
  <c r="J13" i="35"/>
  <c r="F13" i="35"/>
  <c r="M13" i="35" s="1"/>
  <c r="M12" i="35"/>
  <c r="L12" i="35"/>
  <c r="J12" i="35"/>
  <c r="F12" i="35"/>
  <c r="L11" i="35"/>
  <c r="J11" i="35"/>
  <c r="F11" i="35"/>
  <c r="E3" i="35"/>
  <c r="E2" i="35"/>
  <c r="J118" i="34"/>
  <c r="J117" i="34"/>
  <c r="J115" i="34"/>
  <c r="J114" i="34"/>
  <c r="E110" i="34"/>
  <c r="Q108" i="34"/>
  <c r="P108" i="34"/>
  <c r="O108" i="34"/>
  <c r="I108" i="34"/>
  <c r="H108" i="34"/>
  <c r="E108" i="34"/>
  <c r="D108" i="34"/>
  <c r="L106" i="34"/>
  <c r="L108" i="34" s="1"/>
  <c r="J106" i="34"/>
  <c r="J108" i="34" s="1"/>
  <c r="F106" i="34"/>
  <c r="Q103" i="34"/>
  <c r="P103" i="34"/>
  <c r="O103" i="34"/>
  <c r="J103" i="34"/>
  <c r="I103" i="34"/>
  <c r="H103" i="34"/>
  <c r="E103" i="34"/>
  <c r="D103" i="34"/>
  <c r="L101" i="34"/>
  <c r="J101" i="34"/>
  <c r="F101" i="34"/>
  <c r="L100" i="34"/>
  <c r="L103" i="34" s="1"/>
  <c r="J100" i="34"/>
  <c r="F100" i="34"/>
  <c r="M100" i="34" s="1"/>
  <c r="Q97" i="34"/>
  <c r="P97" i="34"/>
  <c r="O97" i="34"/>
  <c r="I97" i="34"/>
  <c r="H97" i="34"/>
  <c r="F97" i="34"/>
  <c r="E97" i="34"/>
  <c r="D97" i="34"/>
  <c r="L95" i="34"/>
  <c r="J95" i="34"/>
  <c r="M95" i="34" s="1"/>
  <c r="F95" i="34"/>
  <c r="L94" i="34"/>
  <c r="J94" i="34"/>
  <c r="F94" i="34"/>
  <c r="L93" i="34"/>
  <c r="L97" i="34" s="1"/>
  <c r="J93" i="34"/>
  <c r="F93" i="34"/>
  <c r="M93" i="34" s="1"/>
  <c r="Q90" i="34"/>
  <c r="P90" i="34"/>
  <c r="O90" i="34"/>
  <c r="L90" i="34"/>
  <c r="I90" i="34"/>
  <c r="H90" i="34"/>
  <c r="E90" i="34"/>
  <c r="D90" i="34"/>
  <c r="L88" i="34"/>
  <c r="J88" i="34"/>
  <c r="F88" i="34"/>
  <c r="M87" i="34"/>
  <c r="L87" i="34"/>
  <c r="J87" i="34"/>
  <c r="J90" i="34" s="1"/>
  <c r="F87" i="34"/>
  <c r="Q84" i="34"/>
  <c r="P84" i="34"/>
  <c r="O84" i="34"/>
  <c r="L84" i="34"/>
  <c r="I84" i="34"/>
  <c r="H84" i="34"/>
  <c r="E84" i="34"/>
  <c r="D84" i="34"/>
  <c r="M82" i="34"/>
  <c r="L82" i="34"/>
  <c r="J82" i="34"/>
  <c r="F82" i="34"/>
  <c r="L81" i="34"/>
  <c r="J81" i="34"/>
  <c r="J84" i="34" s="1"/>
  <c r="F81" i="34"/>
  <c r="Q78" i="34"/>
  <c r="P78" i="34"/>
  <c r="O78" i="34"/>
  <c r="J78" i="34"/>
  <c r="I78" i="34"/>
  <c r="H78" i="34"/>
  <c r="E78" i="34"/>
  <c r="D78" i="34"/>
  <c r="L76" i="34"/>
  <c r="J76" i="34"/>
  <c r="F76" i="34"/>
  <c r="M75" i="34"/>
  <c r="L75" i="34"/>
  <c r="J75" i="34"/>
  <c r="F75" i="34"/>
  <c r="Q72" i="34"/>
  <c r="P72" i="34"/>
  <c r="P110" i="34" s="1"/>
  <c r="O72" i="34"/>
  <c r="I72" i="34"/>
  <c r="H72" i="34"/>
  <c r="F72" i="34"/>
  <c r="E72" i="34"/>
  <c r="D72" i="34"/>
  <c r="D110" i="34" s="1"/>
  <c r="M70" i="34"/>
  <c r="L70" i="34"/>
  <c r="J70" i="34"/>
  <c r="F70" i="34"/>
  <c r="S69" i="34"/>
  <c r="M69" i="34"/>
  <c r="L69" i="34"/>
  <c r="L72" i="34" s="1"/>
  <c r="J69" i="34"/>
  <c r="J72" i="34" s="1"/>
  <c r="F69" i="34"/>
  <c r="Q66" i="34"/>
  <c r="P66" i="34"/>
  <c r="O66" i="34"/>
  <c r="I66" i="34"/>
  <c r="H66" i="34"/>
  <c r="E66" i="34"/>
  <c r="D66" i="34"/>
  <c r="L64" i="34"/>
  <c r="J64" i="34"/>
  <c r="M64" i="34" s="1"/>
  <c r="F64" i="34"/>
  <c r="L63" i="34"/>
  <c r="J63" i="34"/>
  <c r="F63" i="34"/>
  <c r="M63" i="34" s="1"/>
  <c r="M62" i="34"/>
  <c r="L62" i="34"/>
  <c r="L66" i="34" s="1"/>
  <c r="J62" i="34"/>
  <c r="F62" i="34"/>
  <c r="L61" i="34"/>
  <c r="J61" i="34"/>
  <c r="J66" i="34" s="1"/>
  <c r="F61" i="34"/>
  <c r="Q58" i="34"/>
  <c r="Q110" i="34" s="1"/>
  <c r="P58" i="34"/>
  <c r="O58" i="34"/>
  <c r="I58" i="34"/>
  <c r="H58" i="34"/>
  <c r="E58" i="34"/>
  <c r="D58" i="34"/>
  <c r="L57" i="34"/>
  <c r="J57" i="34"/>
  <c r="F57" i="34"/>
  <c r="M57" i="34" s="1"/>
  <c r="M56" i="34"/>
  <c r="L56" i="34"/>
  <c r="J56" i="34"/>
  <c r="F56" i="34"/>
  <c r="L55" i="34"/>
  <c r="J55" i="34"/>
  <c r="F55" i="34"/>
  <c r="M55" i="34" s="1"/>
  <c r="M54" i="34"/>
  <c r="L54" i="34"/>
  <c r="J54" i="34"/>
  <c r="F54" i="34"/>
  <c r="L53" i="34"/>
  <c r="L58" i="34" s="1"/>
  <c r="J53" i="34"/>
  <c r="J58" i="34" s="1"/>
  <c r="F53" i="34"/>
  <c r="Q50" i="34"/>
  <c r="P50" i="34"/>
  <c r="O50" i="34"/>
  <c r="I50" i="34"/>
  <c r="H50" i="34"/>
  <c r="E50" i="34"/>
  <c r="D50" i="34"/>
  <c r="L49" i="34"/>
  <c r="J49" i="34"/>
  <c r="F49" i="34"/>
  <c r="M49" i="34" s="1"/>
  <c r="M48" i="34"/>
  <c r="L48" i="34"/>
  <c r="J48" i="34"/>
  <c r="F48" i="34"/>
  <c r="L47" i="34"/>
  <c r="J47" i="34"/>
  <c r="F47" i="34"/>
  <c r="L46" i="34"/>
  <c r="J46" i="34"/>
  <c r="F46" i="34"/>
  <c r="M46" i="34" s="1"/>
  <c r="M45" i="34"/>
  <c r="L45" i="34"/>
  <c r="L50" i="34" s="1"/>
  <c r="J45" i="34"/>
  <c r="F45" i="34"/>
  <c r="F50" i="34" s="1"/>
  <c r="Q42" i="34"/>
  <c r="P42" i="34"/>
  <c r="O42" i="34"/>
  <c r="I42" i="34"/>
  <c r="H42" i="34"/>
  <c r="E42" i="34"/>
  <c r="D42" i="34"/>
  <c r="L41" i="34"/>
  <c r="J41" i="34"/>
  <c r="F41" i="34"/>
  <c r="L40" i="34"/>
  <c r="J40" i="34"/>
  <c r="F40" i="34"/>
  <c r="M40" i="34" s="1"/>
  <c r="L39" i="34"/>
  <c r="J39" i="34"/>
  <c r="F39" i="34"/>
  <c r="L38" i="34"/>
  <c r="J38" i="34"/>
  <c r="F38" i="34"/>
  <c r="M38" i="34" s="1"/>
  <c r="L37" i="34"/>
  <c r="J37" i="34"/>
  <c r="F37" i="34"/>
  <c r="L36" i="34"/>
  <c r="J36" i="34"/>
  <c r="F36" i="34"/>
  <c r="M36" i="34" s="1"/>
  <c r="L35" i="34"/>
  <c r="L42" i="34" s="1"/>
  <c r="J35" i="34"/>
  <c r="J42" i="34" s="1"/>
  <c r="F35" i="34"/>
  <c r="L34" i="34"/>
  <c r="J34" i="34"/>
  <c r="F34" i="34"/>
  <c r="M34" i="34" s="1"/>
  <c r="L33" i="34"/>
  <c r="J33" i="34"/>
  <c r="F33" i="34"/>
  <c r="L32" i="34"/>
  <c r="J32" i="34"/>
  <c r="M32" i="34" s="1"/>
  <c r="F32" i="34"/>
  <c r="M31" i="34"/>
  <c r="L31" i="34"/>
  <c r="J31" i="34"/>
  <c r="F31" i="34"/>
  <c r="F42" i="34" s="1"/>
  <c r="Q28" i="34"/>
  <c r="P28" i="34"/>
  <c r="O28" i="34"/>
  <c r="I28" i="34"/>
  <c r="I110" i="34" s="1"/>
  <c r="H28" i="34"/>
  <c r="E28" i="34"/>
  <c r="D28" i="34"/>
  <c r="M26" i="34"/>
  <c r="L26" i="34"/>
  <c r="J26" i="34"/>
  <c r="F26" i="34"/>
  <c r="L25" i="34"/>
  <c r="J25" i="34"/>
  <c r="M25" i="34" s="1"/>
  <c r="F25" i="34"/>
  <c r="L24" i="34"/>
  <c r="J24" i="34"/>
  <c r="M24" i="34" s="1"/>
  <c r="F24" i="34"/>
  <c r="M23" i="34"/>
  <c r="L23" i="34"/>
  <c r="J23" i="34"/>
  <c r="F23" i="34"/>
  <c r="L22" i="34"/>
  <c r="J22" i="34"/>
  <c r="M22" i="34" s="1"/>
  <c r="F22" i="34"/>
  <c r="M21" i="34"/>
  <c r="L21" i="34"/>
  <c r="J21" i="34"/>
  <c r="F21" i="34"/>
  <c r="L20" i="34"/>
  <c r="J20" i="34"/>
  <c r="M20" i="34" s="1"/>
  <c r="F20" i="34"/>
  <c r="L19" i="34"/>
  <c r="J19" i="34"/>
  <c r="M19" i="34" s="1"/>
  <c r="F19" i="34"/>
  <c r="M18" i="34"/>
  <c r="L18" i="34"/>
  <c r="J18" i="34"/>
  <c r="F18" i="34"/>
  <c r="M17" i="34"/>
  <c r="L17" i="34"/>
  <c r="J17" i="34"/>
  <c r="F17" i="34"/>
  <c r="M16" i="34"/>
  <c r="L16" i="34"/>
  <c r="J16" i="34"/>
  <c r="F16" i="34"/>
  <c r="M15" i="34"/>
  <c r="L15" i="34"/>
  <c r="J15" i="34"/>
  <c r="F15" i="34"/>
  <c r="M14" i="34"/>
  <c r="L14" i="34"/>
  <c r="J14" i="34"/>
  <c r="F14" i="34"/>
  <c r="M13" i="34"/>
  <c r="L13" i="34"/>
  <c r="J13" i="34"/>
  <c r="F13" i="34"/>
  <c r="M12" i="34"/>
  <c r="L12" i="34"/>
  <c r="J12" i="34"/>
  <c r="F12" i="34"/>
  <c r="L11" i="34"/>
  <c r="J11" i="34"/>
  <c r="J28" i="34" s="1"/>
  <c r="F11" i="34"/>
  <c r="E3" i="34"/>
  <c r="E2" i="34"/>
  <c r="J118" i="33"/>
  <c r="J117" i="33"/>
  <c r="J115" i="33"/>
  <c r="J114" i="33"/>
  <c r="O110" i="33"/>
  <c r="E110" i="33"/>
  <c r="Q108" i="33"/>
  <c r="P108" i="33"/>
  <c r="O108" i="33"/>
  <c r="J108" i="33"/>
  <c r="I108" i="33"/>
  <c r="H108" i="33"/>
  <c r="E108" i="33"/>
  <c r="D108" i="33"/>
  <c r="L106" i="33"/>
  <c r="L108" i="33" s="1"/>
  <c r="J106" i="33"/>
  <c r="F106" i="33"/>
  <c r="Q103" i="33"/>
  <c r="P103" i="33"/>
  <c r="O103" i="33"/>
  <c r="J103" i="33"/>
  <c r="I103" i="33"/>
  <c r="H103" i="33"/>
  <c r="E103" i="33"/>
  <c r="D103" i="33"/>
  <c r="L101" i="33"/>
  <c r="J101" i="33"/>
  <c r="F101" i="33"/>
  <c r="L100" i="33"/>
  <c r="L103" i="33" s="1"/>
  <c r="J100" i="33"/>
  <c r="M100" i="33" s="1"/>
  <c r="F100" i="33"/>
  <c r="Q97" i="33"/>
  <c r="P97" i="33"/>
  <c r="O97" i="33"/>
  <c r="I97" i="33"/>
  <c r="H97" i="33"/>
  <c r="F97" i="33"/>
  <c r="E97" i="33"/>
  <c r="D97" i="33"/>
  <c r="L95" i="33"/>
  <c r="J95" i="33"/>
  <c r="F95" i="33"/>
  <c r="M95" i="33" s="1"/>
  <c r="L94" i="33"/>
  <c r="J94" i="33"/>
  <c r="J97" i="33" s="1"/>
  <c r="F94" i="33"/>
  <c r="L93" i="33"/>
  <c r="L97" i="33" s="1"/>
  <c r="J93" i="33"/>
  <c r="F93" i="33"/>
  <c r="M93" i="33" s="1"/>
  <c r="Q90" i="33"/>
  <c r="P90" i="33"/>
  <c r="O90" i="33"/>
  <c r="I90" i="33"/>
  <c r="H90" i="33"/>
  <c r="F90" i="33"/>
  <c r="E90" i="33"/>
  <c r="D90" i="33"/>
  <c r="L88" i="33"/>
  <c r="L90" i="33" s="1"/>
  <c r="J88" i="33"/>
  <c r="F88" i="33"/>
  <c r="M88" i="33" s="1"/>
  <c r="S87" i="33"/>
  <c r="M87" i="33"/>
  <c r="L87" i="33"/>
  <c r="J87" i="33"/>
  <c r="J90" i="33" s="1"/>
  <c r="F87" i="33"/>
  <c r="Q84" i="33"/>
  <c r="P84" i="33"/>
  <c r="O84" i="33"/>
  <c r="L84" i="33"/>
  <c r="I84" i="33"/>
  <c r="H84" i="33"/>
  <c r="E84" i="33"/>
  <c r="D84" i="33"/>
  <c r="D110" i="33" s="1"/>
  <c r="M82" i="33"/>
  <c r="L82" i="33"/>
  <c r="J82" i="33"/>
  <c r="F82" i="33"/>
  <c r="L81" i="33"/>
  <c r="J81" i="33"/>
  <c r="J84" i="33" s="1"/>
  <c r="F81" i="33"/>
  <c r="Q78" i="33"/>
  <c r="P78" i="33"/>
  <c r="O78" i="33"/>
  <c r="J78" i="33"/>
  <c r="I78" i="33"/>
  <c r="H78" i="33"/>
  <c r="E78" i="33"/>
  <c r="D78" i="33"/>
  <c r="L76" i="33"/>
  <c r="J76" i="33"/>
  <c r="F76" i="33"/>
  <c r="L75" i="33"/>
  <c r="J75" i="33"/>
  <c r="M75" i="33" s="1"/>
  <c r="F75" i="33"/>
  <c r="Q72" i="33"/>
  <c r="P72" i="33"/>
  <c r="P110" i="33" s="1"/>
  <c r="O72" i="33"/>
  <c r="I72" i="33"/>
  <c r="H72" i="33"/>
  <c r="F72" i="33"/>
  <c r="E72" i="33"/>
  <c r="D72" i="33"/>
  <c r="L70" i="33"/>
  <c r="J70" i="33"/>
  <c r="M70" i="33" s="1"/>
  <c r="F70" i="33"/>
  <c r="M69" i="33"/>
  <c r="L69" i="33"/>
  <c r="L72" i="33" s="1"/>
  <c r="J69" i="33"/>
  <c r="J72" i="33" s="1"/>
  <c r="F69" i="33"/>
  <c r="Q66" i="33"/>
  <c r="P66" i="33"/>
  <c r="O66" i="33"/>
  <c r="L66" i="33"/>
  <c r="I66" i="33"/>
  <c r="H66" i="33"/>
  <c r="E66" i="33"/>
  <c r="D66" i="33"/>
  <c r="L64" i="33"/>
  <c r="J64" i="33"/>
  <c r="J66" i="33" s="1"/>
  <c r="F64" i="33"/>
  <c r="L63" i="33"/>
  <c r="J63" i="33"/>
  <c r="M63" i="33" s="1"/>
  <c r="F63" i="33"/>
  <c r="M62" i="33"/>
  <c r="L62" i="33"/>
  <c r="J62" i="33"/>
  <c r="F62" i="33"/>
  <c r="L61" i="33"/>
  <c r="J61" i="33"/>
  <c r="F61" i="33"/>
  <c r="Q58" i="33"/>
  <c r="Q110" i="33" s="1"/>
  <c r="P58" i="33"/>
  <c r="O58" i="33"/>
  <c r="I58" i="33"/>
  <c r="H58" i="33"/>
  <c r="E58" i="33"/>
  <c r="D58" i="33"/>
  <c r="L57" i="33"/>
  <c r="J57" i="33"/>
  <c r="F57" i="33"/>
  <c r="M57" i="33" s="1"/>
  <c r="M56" i="33"/>
  <c r="L56" i="33"/>
  <c r="J56" i="33"/>
  <c r="F56" i="33"/>
  <c r="L55" i="33"/>
  <c r="J55" i="33"/>
  <c r="F55" i="33"/>
  <c r="M55" i="33" s="1"/>
  <c r="M54" i="33"/>
  <c r="L54" i="33"/>
  <c r="J54" i="33"/>
  <c r="F54" i="33"/>
  <c r="L53" i="33"/>
  <c r="L58" i="33" s="1"/>
  <c r="J53" i="33"/>
  <c r="J58" i="33" s="1"/>
  <c r="F53" i="33"/>
  <c r="Q50" i="33"/>
  <c r="P50" i="33"/>
  <c r="O50" i="33"/>
  <c r="I50" i="33"/>
  <c r="H50" i="33"/>
  <c r="E50" i="33"/>
  <c r="D50" i="33"/>
  <c r="L49" i="33"/>
  <c r="J49" i="33"/>
  <c r="J50" i="33" s="1"/>
  <c r="F49" i="33"/>
  <c r="M48" i="33"/>
  <c r="L48" i="33"/>
  <c r="J48" i="33"/>
  <c r="F48" i="33"/>
  <c r="L47" i="33"/>
  <c r="J47" i="33"/>
  <c r="F47" i="33"/>
  <c r="M47" i="33" s="1"/>
  <c r="L46" i="33"/>
  <c r="J46" i="33"/>
  <c r="F46" i="33"/>
  <c r="M46" i="33" s="1"/>
  <c r="M45" i="33"/>
  <c r="L45" i="33"/>
  <c r="L50" i="33" s="1"/>
  <c r="J45" i="33"/>
  <c r="F45" i="33"/>
  <c r="F50" i="33" s="1"/>
  <c r="Q42" i="33"/>
  <c r="P42" i="33"/>
  <c r="O42" i="33"/>
  <c r="I42" i="33"/>
  <c r="H42" i="33"/>
  <c r="E42" i="33"/>
  <c r="D42" i="33"/>
  <c r="L41" i="33"/>
  <c r="J41" i="33"/>
  <c r="F41" i="33"/>
  <c r="M41" i="33" s="1"/>
  <c r="L40" i="33"/>
  <c r="J40" i="33"/>
  <c r="F40" i="33"/>
  <c r="M40" i="33" s="1"/>
  <c r="L39" i="33"/>
  <c r="J39" i="33"/>
  <c r="F39" i="33"/>
  <c r="L38" i="33"/>
  <c r="J38" i="33"/>
  <c r="F38" i="33"/>
  <c r="M38" i="33" s="1"/>
  <c r="L37" i="33"/>
  <c r="J37" i="33"/>
  <c r="F37" i="33"/>
  <c r="M37" i="33" s="1"/>
  <c r="L36" i="33"/>
  <c r="J36" i="33"/>
  <c r="F36" i="33"/>
  <c r="M36" i="33" s="1"/>
  <c r="L35" i="33"/>
  <c r="L42" i="33" s="1"/>
  <c r="J35" i="33"/>
  <c r="J42" i="33" s="1"/>
  <c r="F35" i="33"/>
  <c r="M35" i="33" s="1"/>
  <c r="L34" i="33"/>
  <c r="J34" i="33"/>
  <c r="F34" i="33"/>
  <c r="M34" i="33" s="1"/>
  <c r="L33" i="33"/>
  <c r="J33" i="33"/>
  <c r="F33" i="33"/>
  <c r="M33" i="33" s="1"/>
  <c r="L32" i="33"/>
  <c r="J32" i="33"/>
  <c r="M32" i="33" s="1"/>
  <c r="F32" i="33"/>
  <c r="M31" i="33"/>
  <c r="L31" i="33"/>
  <c r="J31" i="33"/>
  <c r="F31" i="33"/>
  <c r="Q28" i="33"/>
  <c r="P28" i="33"/>
  <c r="O28" i="33"/>
  <c r="I28" i="33"/>
  <c r="H28" i="33"/>
  <c r="H110" i="33" s="1"/>
  <c r="E28" i="33"/>
  <c r="D28" i="33"/>
  <c r="L26" i="33"/>
  <c r="J26" i="33"/>
  <c r="M26" i="33" s="1"/>
  <c r="F26" i="33"/>
  <c r="L25" i="33"/>
  <c r="J25" i="33"/>
  <c r="M25" i="33" s="1"/>
  <c r="F25" i="33"/>
  <c r="M24" i="33"/>
  <c r="L24" i="33"/>
  <c r="J24" i="33"/>
  <c r="F24" i="33"/>
  <c r="L23" i="33"/>
  <c r="J23" i="33"/>
  <c r="M23" i="33" s="1"/>
  <c r="F23" i="33"/>
  <c r="M22" i="33"/>
  <c r="L22" i="33"/>
  <c r="J22" i="33"/>
  <c r="F22" i="33"/>
  <c r="L21" i="33"/>
  <c r="J21" i="33"/>
  <c r="M21" i="33" s="1"/>
  <c r="F21" i="33"/>
  <c r="L20" i="33"/>
  <c r="J20" i="33"/>
  <c r="M20" i="33" s="1"/>
  <c r="F20" i="33"/>
  <c r="L19" i="33"/>
  <c r="J19" i="33"/>
  <c r="M19" i="33" s="1"/>
  <c r="F19" i="33"/>
  <c r="L18" i="33"/>
  <c r="L28" i="33" s="1"/>
  <c r="J18" i="33"/>
  <c r="M18" i="33" s="1"/>
  <c r="F18" i="33"/>
  <c r="L17" i="33"/>
  <c r="J17" i="33"/>
  <c r="M17" i="33" s="1"/>
  <c r="F17" i="33"/>
  <c r="L16" i="33"/>
  <c r="J16" i="33"/>
  <c r="M16" i="33" s="1"/>
  <c r="F16" i="33"/>
  <c r="L15" i="33"/>
  <c r="J15" i="33"/>
  <c r="M15" i="33" s="1"/>
  <c r="F15" i="33"/>
  <c r="M14" i="33"/>
  <c r="L14" i="33"/>
  <c r="J14" i="33"/>
  <c r="F14" i="33"/>
  <c r="L13" i="33"/>
  <c r="J13" i="33"/>
  <c r="M13" i="33" s="1"/>
  <c r="F13" i="33"/>
  <c r="M12" i="33"/>
  <c r="L12" i="33"/>
  <c r="J12" i="33"/>
  <c r="F12" i="33"/>
  <c r="L11" i="33"/>
  <c r="J11" i="33"/>
  <c r="F11" i="33"/>
  <c r="E3" i="33"/>
  <c r="E2" i="33"/>
  <c r="J118" i="32"/>
  <c r="J117" i="32"/>
  <c r="J115" i="32"/>
  <c r="J114" i="32"/>
  <c r="O110" i="32"/>
  <c r="Q108" i="32"/>
  <c r="P108" i="32"/>
  <c r="O108" i="32"/>
  <c r="I108" i="32"/>
  <c r="H108" i="32"/>
  <c r="E108" i="32"/>
  <c r="D108" i="32"/>
  <c r="L106" i="32"/>
  <c r="L108" i="32" s="1"/>
  <c r="J106" i="32"/>
  <c r="J108" i="32" s="1"/>
  <c r="F106" i="32"/>
  <c r="Q103" i="32"/>
  <c r="P103" i="32"/>
  <c r="O103" i="32"/>
  <c r="I103" i="32"/>
  <c r="H103" i="32"/>
  <c r="E103" i="32"/>
  <c r="D103" i="32"/>
  <c r="L101" i="32"/>
  <c r="J101" i="32"/>
  <c r="J103" i="32" s="1"/>
  <c r="F101" i="32"/>
  <c r="L100" i="32"/>
  <c r="J100" i="32"/>
  <c r="M100" i="32" s="1"/>
  <c r="F100" i="32"/>
  <c r="F103" i="32" s="1"/>
  <c r="Q97" i="32"/>
  <c r="P97" i="32"/>
  <c r="O97" i="32"/>
  <c r="I97" i="32"/>
  <c r="H97" i="32"/>
  <c r="E97" i="32"/>
  <c r="D97" i="32"/>
  <c r="L95" i="32"/>
  <c r="J95" i="32"/>
  <c r="F95" i="32"/>
  <c r="M95" i="32" s="1"/>
  <c r="M94" i="32"/>
  <c r="L94" i="32"/>
  <c r="J94" i="32"/>
  <c r="J97" i="32" s="1"/>
  <c r="F94" i="32"/>
  <c r="L93" i="32"/>
  <c r="L97" i="32" s="1"/>
  <c r="J93" i="32"/>
  <c r="F93" i="32"/>
  <c r="Q90" i="32"/>
  <c r="P90" i="32"/>
  <c r="O90" i="32"/>
  <c r="L90" i="32"/>
  <c r="I90" i="32"/>
  <c r="H90" i="32"/>
  <c r="F90" i="32"/>
  <c r="E90" i="32"/>
  <c r="D90" i="32"/>
  <c r="L88" i="32"/>
  <c r="J88" i="32"/>
  <c r="F88" i="32"/>
  <c r="M88" i="32" s="1"/>
  <c r="M87" i="32"/>
  <c r="L87" i="32"/>
  <c r="J87" i="32"/>
  <c r="J90" i="32" s="1"/>
  <c r="F87" i="32"/>
  <c r="Q84" i="32"/>
  <c r="P84" i="32"/>
  <c r="O84" i="32"/>
  <c r="I84" i="32"/>
  <c r="H84" i="32"/>
  <c r="E84" i="32"/>
  <c r="D84" i="32"/>
  <c r="M82" i="32"/>
  <c r="L82" i="32"/>
  <c r="J82" i="32"/>
  <c r="F82" i="32"/>
  <c r="L81" i="32"/>
  <c r="L84" i="32" s="1"/>
  <c r="J81" i="32"/>
  <c r="J84" i="32" s="1"/>
  <c r="F81" i="32"/>
  <c r="Q78" i="32"/>
  <c r="P78" i="32"/>
  <c r="O78" i="32"/>
  <c r="J78" i="32"/>
  <c r="I78" i="32"/>
  <c r="H78" i="32"/>
  <c r="E78" i="32"/>
  <c r="D78" i="32"/>
  <c r="L76" i="32"/>
  <c r="J76" i="32"/>
  <c r="F76" i="32"/>
  <c r="L75" i="32"/>
  <c r="L78" i="32" s="1"/>
  <c r="J75" i="32"/>
  <c r="M75" i="32" s="1"/>
  <c r="F75" i="32"/>
  <c r="F78" i="32" s="1"/>
  <c r="Q72" i="32"/>
  <c r="P72" i="32"/>
  <c r="O72" i="32"/>
  <c r="I72" i="32"/>
  <c r="H72" i="32"/>
  <c r="F72" i="32"/>
  <c r="E72" i="32"/>
  <c r="E110" i="32" s="1"/>
  <c r="D72" i="32"/>
  <c r="L70" i="32"/>
  <c r="J70" i="32"/>
  <c r="M70" i="32" s="1"/>
  <c r="S69" i="32" s="1"/>
  <c r="F70" i="32"/>
  <c r="M69" i="32"/>
  <c r="L69" i="32"/>
  <c r="L72" i="32" s="1"/>
  <c r="J69" i="32"/>
  <c r="J72" i="32" s="1"/>
  <c r="F69" i="32"/>
  <c r="Q66" i="32"/>
  <c r="P66" i="32"/>
  <c r="O66" i="32"/>
  <c r="I66" i="32"/>
  <c r="H66" i="32"/>
  <c r="E66" i="32"/>
  <c r="D66" i="32"/>
  <c r="M64" i="32"/>
  <c r="L64" i="32"/>
  <c r="J64" i="32"/>
  <c r="F64" i="32"/>
  <c r="L63" i="32"/>
  <c r="J63" i="32"/>
  <c r="M63" i="32" s="1"/>
  <c r="F63" i="32"/>
  <c r="M62" i="32"/>
  <c r="L62" i="32"/>
  <c r="L66" i="32" s="1"/>
  <c r="J62" i="32"/>
  <c r="F62" i="32"/>
  <c r="L61" i="32"/>
  <c r="J61" i="32"/>
  <c r="J66" i="32" s="1"/>
  <c r="F61" i="32"/>
  <c r="Q58" i="32"/>
  <c r="Q110" i="32" s="1"/>
  <c r="P58" i="32"/>
  <c r="O58" i="32"/>
  <c r="I58" i="32"/>
  <c r="H58" i="32"/>
  <c r="E58" i="32"/>
  <c r="D58" i="32"/>
  <c r="L57" i="32"/>
  <c r="J57" i="32"/>
  <c r="F57" i="32"/>
  <c r="M57" i="32" s="1"/>
  <c r="M56" i="32"/>
  <c r="L56" i="32"/>
  <c r="J56" i="32"/>
  <c r="F56" i="32"/>
  <c r="L55" i="32"/>
  <c r="J55" i="32"/>
  <c r="F55" i="32"/>
  <c r="M55" i="32" s="1"/>
  <c r="M54" i="32"/>
  <c r="L54" i="32"/>
  <c r="J54" i="32"/>
  <c r="F54" i="32"/>
  <c r="L53" i="32"/>
  <c r="L58" i="32" s="1"/>
  <c r="J53" i="32"/>
  <c r="J58" i="32" s="1"/>
  <c r="F53" i="32"/>
  <c r="Q50" i="32"/>
  <c r="P50" i="32"/>
  <c r="O50" i="32"/>
  <c r="I50" i="32"/>
  <c r="H50" i="32"/>
  <c r="E50" i="32"/>
  <c r="D50" i="32"/>
  <c r="L49" i="32"/>
  <c r="J49" i="32"/>
  <c r="F49" i="32"/>
  <c r="M49" i="32" s="1"/>
  <c r="M48" i="32"/>
  <c r="L48" i="32"/>
  <c r="J48" i="32"/>
  <c r="F48" i="32"/>
  <c r="L47" i="32"/>
  <c r="J47" i="32"/>
  <c r="F47" i="32"/>
  <c r="L46" i="32"/>
  <c r="J46" i="32"/>
  <c r="F46" i="32"/>
  <c r="M46" i="32" s="1"/>
  <c r="M45" i="32"/>
  <c r="L45" i="32"/>
  <c r="L50" i="32" s="1"/>
  <c r="J45" i="32"/>
  <c r="J50" i="32" s="1"/>
  <c r="F45" i="32"/>
  <c r="Q42" i="32"/>
  <c r="P42" i="32"/>
  <c r="O42" i="32"/>
  <c r="I42" i="32"/>
  <c r="H42" i="32"/>
  <c r="E42" i="32"/>
  <c r="D42" i="32"/>
  <c r="L41" i="32"/>
  <c r="J41" i="32"/>
  <c r="F41" i="32"/>
  <c r="L40" i="32"/>
  <c r="J40" i="32"/>
  <c r="F40" i="32"/>
  <c r="M40" i="32" s="1"/>
  <c r="L39" i="32"/>
  <c r="J39" i="32"/>
  <c r="F39" i="32"/>
  <c r="L38" i="32"/>
  <c r="J38" i="32"/>
  <c r="F38" i="32"/>
  <c r="M38" i="32" s="1"/>
  <c r="L37" i="32"/>
  <c r="J37" i="32"/>
  <c r="F37" i="32"/>
  <c r="L36" i="32"/>
  <c r="J36" i="32"/>
  <c r="F36" i="32"/>
  <c r="M36" i="32" s="1"/>
  <c r="L35" i="32"/>
  <c r="J35" i="32"/>
  <c r="F35" i="32"/>
  <c r="L34" i="32"/>
  <c r="J34" i="32"/>
  <c r="F34" i="32"/>
  <c r="M34" i="32" s="1"/>
  <c r="L33" i="32"/>
  <c r="J33" i="32"/>
  <c r="J42" i="32" s="1"/>
  <c r="F33" i="32"/>
  <c r="M32" i="32"/>
  <c r="L32" i="32"/>
  <c r="J32" i="32"/>
  <c r="F32" i="32"/>
  <c r="M31" i="32"/>
  <c r="L31" i="32"/>
  <c r="L42" i="32" s="1"/>
  <c r="J31" i="32"/>
  <c r="F31" i="32"/>
  <c r="F42" i="32" s="1"/>
  <c r="Q28" i="32"/>
  <c r="P28" i="32"/>
  <c r="O28" i="32"/>
  <c r="J28" i="32"/>
  <c r="I28" i="32"/>
  <c r="H28" i="32"/>
  <c r="H110" i="32" s="1"/>
  <c r="E28" i="32"/>
  <c r="D28" i="32"/>
  <c r="L26" i="32"/>
  <c r="J26" i="32"/>
  <c r="M26" i="32" s="1"/>
  <c r="F26" i="32"/>
  <c r="M25" i="32"/>
  <c r="L25" i="32"/>
  <c r="J25" i="32"/>
  <c r="F25" i="32"/>
  <c r="L24" i="32"/>
  <c r="J24" i="32"/>
  <c r="M24" i="32" s="1"/>
  <c r="F24" i="32"/>
  <c r="M23" i="32"/>
  <c r="L23" i="32"/>
  <c r="J23" i="32"/>
  <c r="F23" i="32"/>
  <c r="L22" i="32"/>
  <c r="J22" i="32"/>
  <c r="M22" i="32" s="1"/>
  <c r="F22" i="32"/>
  <c r="M21" i="32"/>
  <c r="L21" i="32"/>
  <c r="J21" i="32"/>
  <c r="F21" i="32"/>
  <c r="L20" i="32"/>
  <c r="J20" i="32"/>
  <c r="M20" i="32" s="1"/>
  <c r="F20" i="32"/>
  <c r="M19" i="32"/>
  <c r="L19" i="32"/>
  <c r="J19" i="32"/>
  <c r="F19" i="32"/>
  <c r="L18" i="32"/>
  <c r="J18" i="32"/>
  <c r="M18" i="32" s="1"/>
  <c r="F18" i="32"/>
  <c r="M17" i="32"/>
  <c r="L17" i="32"/>
  <c r="J17" i="32"/>
  <c r="F17" i="32"/>
  <c r="L16" i="32"/>
  <c r="J16" i="32"/>
  <c r="M16" i="32" s="1"/>
  <c r="F16" i="32"/>
  <c r="M15" i="32"/>
  <c r="L15" i="32"/>
  <c r="J15" i="32"/>
  <c r="F15" i="32"/>
  <c r="L14" i="32"/>
  <c r="J14" i="32"/>
  <c r="M14" i="32" s="1"/>
  <c r="F14" i="32"/>
  <c r="M13" i="32"/>
  <c r="L13" i="32"/>
  <c r="J13" i="32"/>
  <c r="F13" i="32"/>
  <c r="M12" i="32"/>
  <c r="L12" i="32"/>
  <c r="L28" i="32" s="1"/>
  <c r="J12" i="32"/>
  <c r="F12" i="32"/>
  <c r="L11" i="32"/>
  <c r="J11" i="32"/>
  <c r="F11" i="32"/>
  <c r="E3" i="32"/>
  <c r="E2" i="32"/>
  <c r="J118" i="31"/>
  <c r="J117" i="31"/>
  <c r="J115" i="31"/>
  <c r="J114" i="31"/>
  <c r="D110" i="31"/>
  <c r="Q108" i="31"/>
  <c r="P108" i="31"/>
  <c r="O108" i="31"/>
  <c r="I108" i="31"/>
  <c r="H108" i="31"/>
  <c r="E108" i="31"/>
  <c r="D108" i="31"/>
  <c r="L106" i="31"/>
  <c r="L108" i="31" s="1"/>
  <c r="J106" i="31"/>
  <c r="J108" i="31" s="1"/>
  <c r="F106" i="31"/>
  <c r="Q103" i="31"/>
  <c r="P103" i="31"/>
  <c r="O103" i="31"/>
  <c r="J103" i="31"/>
  <c r="I103" i="31"/>
  <c r="H103" i="31"/>
  <c r="E103" i="31"/>
  <c r="D103" i="31"/>
  <c r="L101" i="31"/>
  <c r="J101" i="31"/>
  <c r="F101" i="31"/>
  <c r="M101" i="31" s="1"/>
  <c r="L100" i="31"/>
  <c r="J100" i="31"/>
  <c r="M100" i="31" s="1"/>
  <c r="F100" i="31"/>
  <c r="F103" i="31" s="1"/>
  <c r="Q97" i="31"/>
  <c r="P97" i="31"/>
  <c r="O97" i="31"/>
  <c r="I97" i="31"/>
  <c r="H97" i="31"/>
  <c r="F97" i="31"/>
  <c r="E97" i="31"/>
  <c r="D97" i="31"/>
  <c r="L95" i="31"/>
  <c r="J95" i="31"/>
  <c r="F95" i="31"/>
  <c r="M95" i="31" s="1"/>
  <c r="L94" i="31"/>
  <c r="J94" i="31"/>
  <c r="J97" i="31" s="1"/>
  <c r="F94" i="31"/>
  <c r="L93" i="31"/>
  <c r="L97" i="31" s="1"/>
  <c r="J93" i="31"/>
  <c r="F93" i="31"/>
  <c r="M93" i="31" s="1"/>
  <c r="Q90" i="31"/>
  <c r="P90" i="31"/>
  <c r="O90" i="31"/>
  <c r="I90" i="31"/>
  <c r="H90" i="31"/>
  <c r="F90" i="31"/>
  <c r="E90" i="31"/>
  <c r="D90" i="31"/>
  <c r="L88" i="31"/>
  <c r="L90" i="31" s="1"/>
  <c r="J88" i="31"/>
  <c r="F88" i="31"/>
  <c r="M88" i="31" s="1"/>
  <c r="M87" i="31"/>
  <c r="L87" i="31"/>
  <c r="J87" i="31"/>
  <c r="J90" i="31" s="1"/>
  <c r="F87" i="31"/>
  <c r="Q84" i="31"/>
  <c r="P84" i="31"/>
  <c r="O84" i="31"/>
  <c r="L84" i="31"/>
  <c r="I84" i="31"/>
  <c r="H84" i="31"/>
  <c r="E84" i="31"/>
  <c r="D84" i="31"/>
  <c r="M82" i="31"/>
  <c r="L82" i="31"/>
  <c r="J82" i="31"/>
  <c r="F82" i="31"/>
  <c r="L81" i="31"/>
  <c r="J81" i="31"/>
  <c r="J84" i="31" s="1"/>
  <c r="F81" i="31"/>
  <c r="Q78" i="31"/>
  <c r="P78" i="31"/>
  <c r="O78" i="31"/>
  <c r="J78" i="31"/>
  <c r="I78" i="31"/>
  <c r="H78" i="31"/>
  <c r="E78" i="31"/>
  <c r="D78" i="31"/>
  <c r="L76" i="31"/>
  <c r="J76" i="31"/>
  <c r="F76" i="31"/>
  <c r="M76" i="31" s="1"/>
  <c r="M75" i="31"/>
  <c r="L75" i="31"/>
  <c r="L78" i="31" s="1"/>
  <c r="J75" i="31"/>
  <c r="F75" i="31"/>
  <c r="Q72" i="31"/>
  <c r="P72" i="31"/>
  <c r="O72" i="31"/>
  <c r="I72" i="31"/>
  <c r="H72" i="31"/>
  <c r="E72" i="31"/>
  <c r="D72" i="31"/>
  <c r="M70" i="31"/>
  <c r="L70" i="31"/>
  <c r="L72" i="31" s="1"/>
  <c r="J70" i="31"/>
  <c r="F70" i="31"/>
  <c r="L69" i="31"/>
  <c r="J69" i="31"/>
  <c r="J72" i="31" s="1"/>
  <c r="F69" i="31"/>
  <c r="F72" i="31" s="1"/>
  <c r="Q66" i="31"/>
  <c r="P66" i="31"/>
  <c r="O66" i="31"/>
  <c r="I66" i="31"/>
  <c r="H66" i="31"/>
  <c r="F66" i="31"/>
  <c r="E66" i="31"/>
  <c r="D66" i="31"/>
  <c r="L64" i="31"/>
  <c r="J64" i="31"/>
  <c r="F64" i="31"/>
  <c r="M64" i="31" s="1"/>
  <c r="M63" i="31"/>
  <c r="L63" i="31"/>
  <c r="L66" i="31" s="1"/>
  <c r="J63" i="31"/>
  <c r="F63" i="31"/>
  <c r="L62" i="31"/>
  <c r="J62" i="31"/>
  <c r="J66" i="31" s="1"/>
  <c r="F62" i="31"/>
  <c r="L61" i="31"/>
  <c r="J61" i="31"/>
  <c r="F61" i="31"/>
  <c r="M61" i="31" s="1"/>
  <c r="Q58" i="31"/>
  <c r="P58" i="31"/>
  <c r="O58" i="31"/>
  <c r="I58" i="31"/>
  <c r="H58" i="31"/>
  <c r="E58" i="31"/>
  <c r="D58" i="31"/>
  <c r="M57" i="31"/>
  <c r="L57" i="31"/>
  <c r="J57" i="31"/>
  <c r="F57" i="31"/>
  <c r="L56" i="31"/>
  <c r="J56" i="31"/>
  <c r="F56" i="31"/>
  <c r="M55" i="31"/>
  <c r="L55" i="31"/>
  <c r="J55" i="31"/>
  <c r="F55" i="31"/>
  <c r="L54" i="31"/>
  <c r="L58" i="31" s="1"/>
  <c r="J54" i="31"/>
  <c r="F54" i="31"/>
  <c r="M54" i="31" s="1"/>
  <c r="L53" i="31"/>
  <c r="J53" i="31"/>
  <c r="F53" i="31"/>
  <c r="F58" i="31" s="1"/>
  <c r="Q50" i="31"/>
  <c r="P50" i="31"/>
  <c r="O50" i="31"/>
  <c r="I50" i="31"/>
  <c r="H50" i="31"/>
  <c r="E50" i="31"/>
  <c r="D50" i="31"/>
  <c r="L49" i="31"/>
  <c r="J49" i="31"/>
  <c r="F49" i="31"/>
  <c r="M49" i="31" s="1"/>
  <c r="L48" i="31"/>
  <c r="J48" i="31"/>
  <c r="F48" i="31"/>
  <c r="M48" i="31" s="1"/>
  <c r="L47" i="31"/>
  <c r="J47" i="31"/>
  <c r="F47" i="31"/>
  <c r="M47" i="31" s="1"/>
  <c r="M46" i="31"/>
  <c r="L46" i="31"/>
  <c r="J46" i="31"/>
  <c r="F46" i="31"/>
  <c r="L45" i="31"/>
  <c r="L50" i="31" s="1"/>
  <c r="J45" i="31"/>
  <c r="F45" i="31"/>
  <c r="M45" i="31" s="1"/>
  <c r="Q42" i="31"/>
  <c r="P42" i="31"/>
  <c r="O42" i="31"/>
  <c r="I42" i="31"/>
  <c r="H42" i="31"/>
  <c r="E42" i="31"/>
  <c r="D42" i="31"/>
  <c r="L41" i="31"/>
  <c r="J41" i="31"/>
  <c r="M41" i="31" s="1"/>
  <c r="F41" i="31"/>
  <c r="L40" i="31"/>
  <c r="J40" i="31"/>
  <c r="M40" i="31" s="1"/>
  <c r="F40" i="31"/>
  <c r="L39" i="31"/>
  <c r="J39" i="31"/>
  <c r="M39" i="31" s="1"/>
  <c r="F39" i="31"/>
  <c r="M38" i="31"/>
  <c r="L38" i="31"/>
  <c r="J38" i="31"/>
  <c r="F38" i="31"/>
  <c r="L37" i="31"/>
  <c r="J37" i="31"/>
  <c r="M37" i="31" s="1"/>
  <c r="F37" i="31"/>
  <c r="M36" i="31"/>
  <c r="L36" i="31"/>
  <c r="J36" i="31"/>
  <c r="F36" i="31"/>
  <c r="L35" i="31"/>
  <c r="J35" i="31"/>
  <c r="M35" i="31" s="1"/>
  <c r="F35" i="31"/>
  <c r="L34" i="31"/>
  <c r="J34" i="31"/>
  <c r="M34" i="31" s="1"/>
  <c r="F34" i="31"/>
  <c r="L33" i="31"/>
  <c r="J33" i="31"/>
  <c r="M33" i="31" s="1"/>
  <c r="F33" i="31"/>
  <c r="M32" i="31"/>
  <c r="L32" i="31"/>
  <c r="J32" i="31"/>
  <c r="F32" i="31"/>
  <c r="L31" i="31"/>
  <c r="J31" i="31"/>
  <c r="F31" i="31"/>
  <c r="Q28" i="31"/>
  <c r="P28" i="31"/>
  <c r="O28" i="31"/>
  <c r="O110" i="31" s="1"/>
  <c r="I28" i="31"/>
  <c r="I110" i="31" s="1"/>
  <c r="H28" i="31"/>
  <c r="E28" i="31"/>
  <c r="D28" i="31"/>
  <c r="L26" i="31"/>
  <c r="J26" i="31"/>
  <c r="F26" i="31"/>
  <c r="M26" i="31" s="1"/>
  <c r="M25" i="31"/>
  <c r="L25" i="31"/>
  <c r="J25" i="31"/>
  <c r="F25" i="31"/>
  <c r="L24" i="31"/>
  <c r="J24" i="31"/>
  <c r="F24" i="31"/>
  <c r="M24" i="31" s="1"/>
  <c r="M23" i="31"/>
  <c r="L23" i="31"/>
  <c r="J23" i="31"/>
  <c r="F23" i="31"/>
  <c r="L22" i="31"/>
  <c r="J22" i="31"/>
  <c r="F22" i="31"/>
  <c r="M22" i="31" s="1"/>
  <c r="M21" i="31"/>
  <c r="L21" i="31"/>
  <c r="J21" i="31"/>
  <c r="F21" i="31"/>
  <c r="L20" i="31"/>
  <c r="J20" i="31"/>
  <c r="F20" i="31"/>
  <c r="M20" i="31" s="1"/>
  <c r="M19" i="31"/>
  <c r="L19" i="31"/>
  <c r="J19" i="31"/>
  <c r="F19" i="31"/>
  <c r="L18" i="31"/>
  <c r="J18" i="31"/>
  <c r="F18" i="31"/>
  <c r="M18" i="31" s="1"/>
  <c r="M17" i="31"/>
  <c r="L17" i="31"/>
  <c r="J17" i="31"/>
  <c r="F17" i="31"/>
  <c r="L16" i="31"/>
  <c r="J16" i="31"/>
  <c r="F16" i="31"/>
  <c r="M16" i="31" s="1"/>
  <c r="M15" i="31"/>
  <c r="L15" i="31"/>
  <c r="J15" i="31"/>
  <c r="F15" i="31"/>
  <c r="L14" i="31"/>
  <c r="J14" i="31"/>
  <c r="F14" i="31"/>
  <c r="M14" i="31" s="1"/>
  <c r="M13" i="31"/>
  <c r="L13" i="31"/>
  <c r="J13" i="31"/>
  <c r="F13" i="31"/>
  <c r="L12" i="31"/>
  <c r="J12" i="31"/>
  <c r="J28" i="31" s="1"/>
  <c r="F12" i="31"/>
  <c r="M12" i="31" s="1"/>
  <c r="L11" i="31"/>
  <c r="J11" i="31"/>
  <c r="F11" i="31"/>
  <c r="M11" i="31" s="1"/>
  <c r="E3" i="31"/>
  <c r="E2" i="31"/>
  <c r="J118" i="30"/>
  <c r="J117" i="30"/>
  <c r="J115" i="30"/>
  <c r="J114" i="30"/>
  <c r="Q108" i="30"/>
  <c r="P108" i="30"/>
  <c r="O108" i="30"/>
  <c r="L108" i="30"/>
  <c r="I108" i="30"/>
  <c r="H108" i="30"/>
  <c r="F108" i="30"/>
  <c r="E108" i="30"/>
  <c r="D108" i="30"/>
  <c r="L106" i="30"/>
  <c r="J106" i="30"/>
  <c r="M106" i="30" s="1"/>
  <c r="F106" i="30"/>
  <c r="Q103" i="30"/>
  <c r="P103" i="30"/>
  <c r="O103" i="30"/>
  <c r="I103" i="30"/>
  <c r="H103" i="30"/>
  <c r="F103" i="30"/>
  <c r="E103" i="30"/>
  <c r="D103" i="30"/>
  <c r="L101" i="30"/>
  <c r="J101" i="30"/>
  <c r="M101" i="30" s="1"/>
  <c r="F101" i="30"/>
  <c r="S100" i="30"/>
  <c r="M100" i="30"/>
  <c r="M103" i="30" s="1"/>
  <c r="L100" i="30"/>
  <c r="L103" i="30" s="1"/>
  <c r="J100" i="30"/>
  <c r="J103" i="30" s="1"/>
  <c r="F100" i="30"/>
  <c r="Q97" i="30"/>
  <c r="P97" i="30"/>
  <c r="O97" i="30"/>
  <c r="I97" i="30"/>
  <c r="H97" i="30"/>
  <c r="E97" i="30"/>
  <c r="D97" i="30"/>
  <c r="L95" i="30"/>
  <c r="L97" i="30" s="1"/>
  <c r="J95" i="30"/>
  <c r="M95" i="30" s="1"/>
  <c r="F95" i="30"/>
  <c r="L94" i="30"/>
  <c r="J94" i="30"/>
  <c r="F94" i="30"/>
  <c r="M94" i="30" s="1"/>
  <c r="M93" i="30"/>
  <c r="L93" i="30"/>
  <c r="J93" i="30"/>
  <c r="F93" i="30"/>
  <c r="Q90" i="30"/>
  <c r="P90" i="30"/>
  <c r="O90" i="30"/>
  <c r="I90" i="30"/>
  <c r="H90" i="30"/>
  <c r="E90" i="30"/>
  <c r="D90" i="30"/>
  <c r="M88" i="30"/>
  <c r="L88" i="30"/>
  <c r="J88" i="30"/>
  <c r="F88" i="30"/>
  <c r="L87" i="30"/>
  <c r="L90" i="30" s="1"/>
  <c r="J87" i="30"/>
  <c r="J90" i="30" s="1"/>
  <c r="F87" i="30"/>
  <c r="Q84" i="30"/>
  <c r="P84" i="30"/>
  <c r="O84" i="30"/>
  <c r="I84" i="30"/>
  <c r="H84" i="30"/>
  <c r="E84" i="30"/>
  <c r="D84" i="30"/>
  <c r="L82" i="30"/>
  <c r="L84" i="30" s="1"/>
  <c r="J82" i="30"/>
  <c r="J84" i="30" s="1"/>
  <c r="F82" i="30"/>
  <c r="M82" i="30" s="1"/>
  <c r="L81" i="30"/>
  <c r="J81" i="30"/>
  <c r="M81" i="30" s="1"/>
  <c r="F81" i="30"/>
  <c r="Q78" i="30"/>
  <c r="P78" i="30"/>
  <c r="O78" i="30"/>
  <c r="I78" i="30"/>
  <c r="H78" i="30"/>
  <c r="F78" i="30"/>
  <c r="E78" i="30"/>
  <c r="D78" i="30"/>
  <c r="L76" i="30"/>
  <c r="J76" i="30"/>
  <c r="M76" i="30" s="1"/>
  <c r="F76" i="30"/>
  <c r="M75" i="30"/>
  <c r="L75" i="30"/>
  <c r="L78" i="30" s="1"/>
  <c r="J75" i="30"/>
  <c r="J78" i="30" s="1"/>
  <c r="F75" i="30"/>
  <c r="Q72" i="30"/>
  <c r="P72" i="30"/>
  <c r="O72" i="30"/>
  <c r="L72" i="30"/>
  <c r="I72" i="30"/>
  <c r="H72" i="30"/>
  <c r="E72" i="30"/>
  <c r="D72" i="30"/>
  <c r="M70" i="30"/>
  <c r="L70" i="30"/>
  <c r="J70" i="30"/>
  <c r="F70" i="30"/>
  <c r="L69" i="30"/>
  <c r="J69" i="30"/>
  <c r="J72" i="30" s="1"/>
  <c r="F69" i="30"/>
  <c r="Q66" i="30"/>
  <c r="P66" i="30"/>
  <c r="O66" i="30"/>
  <c r="I66" i="30"/>
  <c r="H66" i="30"/>
  <c r="E66" i="30"/>
  <c r="D66" i="30"/>
  <c r="L64" i="30"/>
  <c r="J64" i="30"/>
  <c r="F64" i="30"/>
  <c r="M63" i="30"/>
  <c r="L63" i="30"/>
  <c r="L66" i="30" s="1"/>
  <c r="J63" i="30"/>
  <c r="F63" i="30"/>
  <c r="L62" i="30"/>
  <c r="J62" i="30"/>
  <c r="F62" i="30"/>
  <c r="L61" i="30"/>
  <c r="J61" i="30"/>
  <c r="F61" i="30"/>
  <c r="M61" i="30" s="1"/>
  <c r="Q58" i="30"/>
  <c r="P58" i="30"/>
  <c r="O58" i="30"/>
  <c r="I58" i="30"/>
  <c r="H58" i="30"/>
  <c r="E58" i="30"/>
  <c r="D58" i="30"/>
  <c r="M57" i="30"/>
  <c r="L57" i="30"/>
  <c r="J57" i="30"/>
  <c r="F57" i="30"/>
  <c r="L56" i="30"/>
  <c r="J56" i="30"/>
  <c r="F56" i="30"/>
  <c r="M56" i="30" s="1"/>
  <c r="M55" i="30"/>
  <c r="L55" i="30"/>
  <c r="J55" i="30"/>
  <c r="F55" i="30"/>
  <c r="L54" i="30"/>
  <c r="J54" i="30"/>
  <c r="F54" i="30"/>
  <c r="L53" i="30"/>
  <c r="J53" i="30"/>
  <c r="F53" i="30"/>
  <c r="F58" i="30" s="1"/>
  <c r="Q50" i="30"/>
  <c r="P50" i="30"/>
  <c r="O50" i="30"/>
  <c r="I50" i="30"/>
  <c r="H50" i="30"/>
  <c r="E50" i="30"/>
  <c r="D50" i="30"/>
  <c r="L49" i="30"/>
  <c r="J49" i="30"/>
  <c r="F49" i="30"/>
  <c r="M49" i="30" s="1"/>
  <c r="L48" i="30"/>
  <c r="J48" i="30"/>
  <c r="F48" i="30"/>
  <c r="M48" i="30" s="1"/>
  <c r="L47" i="30"/>
  <c r="J47" i="30"/>
  <c r="F47" i="30"/>
  <c r="M47" i="30" s="1"/>
  <c r="M46" i="30"/>
  <c r="L46" i="30"/>
  <c r="J46" i="30"/>
  <c r="F46" i="30"/>
  <c r="L45" i="30"/>
  <c r="J45" i="30"/>
  <c r="F45" i="30"/>
  <c r="M45" i="30" s="1"/>
  <c r="Q42" i="30"/>
  <c r="P42" i="30"/>
  <c r="O42" i="30"/>
  <c r="I42" i="30"/>
  <c r="H42" i="30"/>
  <c r="E42" i="30"/>
  <c r="E110" i="30" s="1"/>
  <c r="D42" i="30"/>
  <c r="L41" i="30"/>
  <c r="J41" i="30"/>
  <c r="M41" i="30" s="1"/>
  <c r="F41" i="30"/>
  <c r="M40" i="30"/>
  <c r="L40" i="30"/>
  <c r="J40" i="30"/>
  <c r="F40" i="30"/>
  <c r="L39" i="30"/>
  <c r="J39" i="30"/>
  <c r="M39" i="30" s="1"/>
  <c r="F39" i="30"/>
  <c r="M38" i="30"/>
  <c r="L38" i="30"/>
  <c r="J38" i="30"/>
  <c r="F38" i="30"/>
  <c r="L37" i="30"/>
  <c r="J37" i="30"/>
  <c r="M37" i="30" s="1"/>
  <c r="F37" i="30"/>
  <c r="L36" i="30"/>
  <c r="J36" i="30"/>
  <c r="M36" i="30" s="1"/>
  <c r="F36" i="30"/>
  <c r="L35" i="30"/>
  <c r="J35" i="30"/>
  <c r="M35" i="30" s="1"/>
  <c r="F35" i="30"/>
  <c r="L34" i="30"/>
  <c r="J34" i="30"/>
  <c r="M34" i="30" s="1"/>
  <c r="F34" i="30"/>
  <c r="L33" i="30"/>
  <c r="J33" i="30"/>
  <c r="M33" i="30" s="1"/>
  <c r="F33" i="30"/>
  <c r="M32" i="30"/>
  <c r="L32" i="30"/>
  <c r="J32" i="30"/>
  <c r="F32" i="30"/>
  <c r="L31" i="30"/>
  <c r="J31" i="30"/>
  <c r="F31" i="30"/>
  <c r="M31" i="30" s="1"/>
  <c r="Q28" i="30"/>
  <c r="P28" i="30"/>
  <c r="O28" i="30"/>
  <c r="I28" i="30"/>
  <c r="I110" i="30" s="1"/>
  <c r="H28" i="30"/>
  <c r="E28" i="30"/>
  <c r="D28" i="30"/>
  <c r="L26" i="30"/>
  <c r="J26" i="30"/>
  <c r="F26" i="30"/>
  <c r="M26" i="30" s="1"/>
  <c r="M25" i="30"/>
  <c r="L25" i="30"/>
  <c r="J25" i="30"/>
  <c r="F25" i="30"/>
  <c r="L24" i="30"/>
  <c r="J24" i="30"/>
  <c r="F24" i="30"/>
  <c r="M24" i="30" s="1"/>
  <c r="M23" i="30"/>
  <c r="L23" i="30"/>
  <c r="J23" i="30"/>
  <c r="F23" i="30"/>
  <c r="L22" i="30"/>
  <c r="J22" i="30"/>
  <c r="F22" i="30"/>
  <c r="M22" i="30" s="1"/>
  <c r="M21" i="30"/>
  <c r="L21" i="30"/>
  <c r="J21" i="30"/>
  <c r="F21" i="30"/>
  <c r="L20" i="30"/>
  <c r="J20" i="30"/>
  <c r="F20" i="30"/>
  <c r="M20" i="30" s="1"/>
  <c r="M19" i="30"/>
  <c r="L19" i="30"/>
  <c r="J19" i="30"/>
  <c r="F19" i="30"/>
  <c r="L18" i="30"/>
  <c r="J18" i="30"/>
  <c r="F18" i="30"/>
  <c r="M18" i="30" s="1"/>
  <c r="M17" i="30"/>
  <c r="L17" i="30"/>
  <c r="J17" i="30"/>
  <c r="F17" i="30"/>
  <c r="L16" i="30"/>
  <c r="J16" i="30"/>
  <c r="F16" i="30"/>
  <c r="M16" i="30" s="1"/>
  <c r="M15" i="30"/>
  <c r="L15" i="30"/>
  <c r="J15" i="30"/>
  <c r="F15" i="30"/>
  <c r="L14" i="30"/>
  <c r="L28" i="30" s="1"/>
  <c r="J14" i="30"/>
  <c r="F14" i="30"/>
  <c r="M14" i="30" s="1"/>
  <c r="M13" i="30"/>
  <c r="L13" i="30"/>
  <c r="J13" i="30"/>
  <c r="F13" i="30"/>
  <c r="M12" i="30"/>
  <c r="L12" i="30"/>
  <c r="J12" i="30"/>
  <c r="F12" i="30"/>
  <c r="L11" i="30"/>
  <c r="J11" i="30"/>
  <c r="J28" i="30" s="1"/>
  <c r="F11" i="30"/>
  <c r="E3" i="30"/>
  <c r="E2" i="30"/>
  <c r="J118" i="29"/>
  <c r="J117" i="29"/>
  <c r="J115" i="29"/>
  <c r="J114" i="29"/>
  <c r="Q108" i="29"/>
  <c r="P108" i="29"/>
  <c r="O108" i="29"/>
  <c r="I108" i="29"/>
  <c r="H108" i="29"/>
  <c r="F108" i="29"/>
  <c r="E108" i="29"/>
  <c r="D108" i="29"/>
  <c r="L106" i="29"/>
  <c r="L108" i="29" s="1"/>
  <c r="J106" i="29"/>
  <c r="J108" i="29" s="1"/>
  <c r="F106" i="29"/>
  <c r="Q103" i="29"/>
  <c r="P103" i="29"/>
  <c r="O103" i="29"/>
  <c r="I103" i="29"/>
  <c r="H103" i="29"/>
  <c r="F103" i="29"/>
  <c r="E103" i="29"/>
  <c r="D103" i="29"/>
  <c r="L101" i="29"/>
  <c r="J101" i="29"/>
  <c r="F101" i="29"/>
  <c r="M100" i="29"/>
  <c r="L100" i="29"/>
  <c r="L103" i="29" s="1"/>
  <c r="J100" i="29"/>
  <c r="F100" i="29"/>
  <c r="Q97" i="29"/>
  <c r="P97" i="29"/>
  <c r="O97" i="29"/>
  <c r="M97" i="29"/>
  <c r="J97" i="29"/>
  <c r="I97" i="29"/>
  <c r="H97" i="29"/>
  <c r="E97" i="29"/>
  <c r="D97" i="29"/>
  <c r="M95" i="29"/>
  <c r="L95" i="29"/>
  <c r="J95" i="29"/>
  <c r="F95" i="29"/>
  <c r="L94" i="29"/>
  <c r="J94" i="29"/>
  <c r="F94" i="29"/>
  <c r="M94" i="29" s="1"/>
  <c r="S93" i="29"/>
  <c r="M93" i="29"/>
  <c r="S94" i="29" s="1"/>
  <c r="L93" i="29"/>
  <c r="J93" i="29"/>
  <c r="F93" i="29"/>
  <c r="F97" i="29" s="1"/>
  <c r="Q90" i="29"/>
  <c r="P90" i="29"/>
  <c r="O90" i="29"/>
  <c r="I90" i="29"/>
  <c r="H90" i="29"/>
  <c r="E90" i="29"/>
  <c r="D90" i="29"/>
  <c r="M88" i="29"/>
  <c r="M90" i="29" s="1"/>
  <c r="L88" i="29"/>
  <c r="J88" i="29"/>
  <c r="F88" i="29"/>
  <c r="L87" i="29"/>
  <c r="L90" i="29" s="1"/>
  <c r="J87" i="29"/>
  <c r="J90" i="29" s="1"/>
  <c r="F87" i="29"/>
  <c r="M87" i="29" s="1"/>
  <c r="S87" i="29" s="1"/>
  <c r="Q84" i="29"/>
  <c r="P84" i="29"/>
  <c r="O84" i="29"/>
  <c r="J84" i="29"/>
  <c r="I84" i="29"/>
  <c r="H84" i="29"/>
  <c r="E84" i="29"/>
  <c r="D84" i="29"/>
  <c r="L82" i="29"/>
  <c r="J82" i="29"/>
  <c r="F82" i="29"/>
  <c r="L81" i="29"/>
  <c r="J81" i="29"/>
  <c r="F81" i="29"/>
  <c r="M81" i="29" s="1"/>
  <c r="Q78" i="29"/>
  <c r="P78" i="29"/>
  <c r="O78" i="29"/>
  <c r="I78" i="29"/>
  <c r="H78" i="29"/>
  <c r="F78" i="29"/>
  <c r="E78" i="29"/>
  <c r="D78" i="29"/>
  <c r="L76" i="29"/>
  <c r="J76" i="29"/>
  <c r="F76" i="29"/>
  <c r="M76" i="29" s="1"/>
  <c r="M75" i="29"/>
  <c r="L75" i="29"/>
  <c r="L78" i="29" s="1"/>
  <c r="J75" i="29"/>
  <c r="F75" i="29"/>
  <c r="Q72" i="29"/>
  <c r="P72" i="29"/>
  <c r="O72" i="29"/>
  <c r="J72" i="29"/>
  <c r="I72" i="29"/>
  <c r="H72" i="29"/>
  <c r="E72" i="29"/>
  <c r="D72" i="29"/>
  <c r="M70" i="29"/>
  <c r="L70" i="29"/>
  <c r="L72" i="29" s="1"/>
  <c r="J70" i="29"/>
  <c r="F70" i="29"/>
  <c r="L69" i="29"/>
  <c r="J69" i="29"/>
  <c r="F69" i="29"/>
  <c r="Q66" i="29"/>
  <c r="P66" i="29"/>
  <c r="O66" i="29"/>
  <c r="I66" i="29"/>
  <c r="H66" i="29"/>
  <c r="F66" i="29"/>
  <c r="E66" i="29"/>
  <c r="D66" i="29"/>
  <c r="L64" i="29"/>
  <c r="J64" i="29"/>
  <c r="F64" i="29"/>
  <c r="M64" i="29" s="1"/>
  <c r="M63" i="29"/>
  <c r="L63" i="29"/>
  <c r="L66" i="29" s="1"/>
  <c r="J63" i="29"/>
  <c r="F63" i="29"/>
  <c r="L62" i="29"/>
  <c r="J62" i="29"/>
  <c r="F62" i="29"/>
  <c r="M62" i="29" s="1"/>
  <c r="S61" i="29"/>
  <c r="M61" i="29"/>
  <c r="L61" i="29"/>
  <c r="J61" i="29"/>
  <c r="J66" i="29" s="1"/>
  <c r="F61" i="29"/>
  <c r="Q58" i="29"/>
  <c r="P58" i="29"/>
  <c r="O58" i="29"/>
  <c r="I58" i="29"/>
  <c r="H58" i="29"/>
  <c r="E58" i="29"/>
  <c r="D58" i="29"/>
  <c r="L57" i="29"/>
  <c r="J57" i="29"/>
  <c r="F57" i="29"/>
  <c r="M57" i="29" s="1"/>
  <c r="M56" i="29"/>
  <c r="S54" i="29" s="1"/>
  <c r="L56" i="29"/>
  <c r="J56" i="29"/>
  <c r="F56" i="29"/>
  <c r="L55" i="29"/>
  <c r="J55" i="29"/>
  <c r="F55" i="29"/>
  <c r="M55" i="29" s="1"/>
  <c r="L54" i="29"/>
  <c r="J54" i="29"/>
  <c r="M54" i="29" s="1"/>
  <c r="F54" i="29"/>
  <c r="M53" i="29"/>
  <c r="L53" i="29"/>
  <c r="L58" i="29" s="1"/>
  <c r="J53" i="29"/>
  <c r="J58" i="29" s="1"/>
  <c r="F53" i="29"/>
  <c r="Q50" i="29"/>
  <c r="P50" i="29"/>
  <c r="O50" i="29"/>
  <c r="I50" i="29"/>
  <c r="H50" i="29"/>
  <c r="E50" i="29"/>
  <c r="D50" i="29"/>
  <c r="L49" i="29"/>
  <c r="J49" i="29"/>
  <c r="F49" i="29"/>
  <c r="M49" i="29" s="1"/>
  <c r="L48" i="29"/>
  <c r="J48" i="29"/>
  <c r="M48" i="29" s="1"/>
  <c r="F48" i="29"/>
  <c r="L47" i="29"/>
  <c r="J47" i="29"/>
  <c r="J50" i="29" s="1"/>
  <c r="F47" i="29"/>
  <c r="M47" i="29" s="1"/>
  <c r="S45" i="29" s="1"/>
  <c r="L46" i="29"/>
  <c r="J46" i="29"/>
  <c r="F46" i="29"/>
  <c r="M46" i="29" s="1"/>
  <c r="M45" i="29"/>
  <c r="L45" i="29"/>
  <c r="L50" i="29" s="1"/>
  <c r="J45" i="29"/>
  <c r="F45" i="29"/>
  <c r="F50" i="29" s="1"/>
  <c r="Q42" i="29"/>
  <c r="P42" i="29"/>
  <c r="O42" i="29"/>
  <c r="I42" i="29"/>
  <c r="H42" i="29"/>
  <c r="E42" i="29"/>
  <c r="D42" i="29"/>
  <c r="L41" i="29"/>
  <c r="J41" i="29"/>
  <c r="M41" i="29" s="1"/>
  <c r="F41" i="29"/>
  <c r="L40" i="29"/>
  <c r="J40" i="29"/>
  <c r="F40" i="29"/>
  <c r="M40" i="29" s="1"/>
  <c r="M39" i="29"/>
  <c r="L39" i="29"/>
  <c r="J39" i="29"/>
  <c r="F39" i="29"/>
  <c r="L38" i="29"/>
  <c r="J38" i="29"/>
  <c r="F38" i="29"/>
  <c r="M38" i="29" s="1"/>
  <c r="M37" i="29"/>
  <c r="L37" i="29"/>
  <c r="J37" i="29"/>
  <c r="F37" i="29"/>
  <c r="L36" i="29"/>
  <c r="J36" i="29"/>
  <c r="F36" i="29"/>
  <c r="M36" i="29" s="1"/>
  <c r="L35" i="29"/>
  <c r="J35" i="29"/>
  <c r="M35" i="29" s="1"/>
  <c r="F35" i="29"/>
  <c r="L34" i="29"/>
  <c r="J34" i="29"/>
  <c r="F34" i="29"/>
  <c r="M34" i="29" s="1"/>
  <c r="L33" i="29"/>
  <c r="L42" i="29" s="1"/>
  <c r="J33" i="29"/>
  <c r="J42" i="29" s="1"/>
  <c r="F33" i="29"/>
  <c r="L32" i="29"/>
  <c r="J32" i="29"/>
  <c r="F32" i="29"/>
  <c r="M32" i="29" s="1"/>
  <c r="M31" i="29"/>
  <c r="L31" i="29"/>
  <c r="J31" i="29"/>
  <c r="F31" i="29"/>
  <c r="F42" i="29" s="1"/>
  <c r="Q28" i="29"/>
  <c r="P28" i="29"/>
  <c r="P110" i="29" s="1"/>
  <c r="O28" i="29"/>
  <c r="I28" i="29"/>
  <c r="H28" i="29"/>
  <c r="E28" i="29"/>
  <c r="D28" i="29"/>
  <c r="D110" i="29" s="1"/>
  <c r="M26" i="29"/>
  <c r="L26" i="29"/>
  <c r="J26" i="29"/>
  <c r="F26" i="29"/>
  <c r="L25" i="29"/>
  <c r="J25" i="29"/>
  <c r="F25" i="29"/>
  <c r="M25" i="29" s="1"/>
  <c r="M24" i="29"/>
  <c r="L24" i="29"/>
  <c r="J24" i="29"/>
  <c r="F24" i="29"/>
  <c r="L23" i="29"/>
  <c r="J23" i="29"/>
  <c r="F23" i="29"/>
  <c r="M23" i="29" s="1"/>
  <c r="M22" i="29"/>
  <c r="L22" i="29"/>
  <c r="J22" i="29"/>
  <c r="F22" i="29"/>
  <c r="L21" i="29"/>
  <c r="J21" i="29"/>
  <c r="F21" i="29"/>
  <c r="M21" i="29" s="1"/>
  <c r="M20" i="29"/>
  <c r="L20" i="29"/>
  <c r="J20" i="29"/>
  <c r="F20" i="29"/>
  <c r="L19" i="29"/>
  <c r="J19" i="29"/>
  <c r="F19" i="29"/>
  <c r="M19" i="29" s="1"/>
  <c r="M18" i="29"/>
  <c r="L18" i="29"/>
  <c r="J18" i="29"/>
  <c r="F18" i="29"/>
  <c r="L17" i="29"/>
  <c r="J17" i="29"/>
  <c r="F17" i="29"/>
  <c r="M17" i="29" s="1"/>
  <c r="M16" i="29"/>
  <c r="L16" i="29"/>
  <c r="J16" i="29"/>
  <c r="F16" i="29"/>
  <c r="L15" i="29"/>
  <c r="J15" i="29"/>
  <c r="F15" i="29"/>
  <c r="M15" i="29" s="1"/>
  <c r="M14" i="29"/>
  <c r="L14" i="29"/>
  <c r="L28" i="29" s="1"/>
  <c r="J14" i="29"/>
  <c r="F14" i="29"/>
  <c r="L13" i="29"/>
  <c r="J13" i="29"/>
  <c r="F13" i="29"/>
  <c r="M13" i="29" s="1"/>
  <c r="M12" i="29"/>
  <c r="L12" i="29"/>
  <c r="J12" i="29"/>
  <c r="F12" i="29"/>
  <c r="L11" i="29"/>
  <c r="J11" i="29"/>
  <c r="J28" i="29" s="1"/>
  <c r="F11" i="29"/>
  <c r="E3" i="29"/>
  <c r="E2" i="29"/>
  <c r="J118" i="28"/>
  <c r="J117" i="28"/>
  <c r="J115" i="28"/>
  <c r="J114" i="28"/>
  <c r="H110" i="28"/>
  <c r="E110" i="28"/>
  <c r="Q108" i="28"/>
  <c r="P108" i="28"/>
  <c r="O108" i="28"/>
  <c r="L108" i="28"/>
  <c r="I108" i="28"/>
  <c r="H108" i="28"/>
  <c r="F108" i="28"/>
  <c r="E108" i="28"/>
  <c r="D108" i="28"/>
  <c r="M106" i="28"/>
  <c r="L106" i="28"/>
  <c r="J106" i="28"/>
  <c r="J108" i="28" s="1"/>
  <c r="F106" i="28"/>
  <c r="Q103" i="28"/>
  <c r="P103" i="28"/>
  <c r="O103" i="28"/>
  <c r="L103" i="28"/>
  <c r="I103" i="28"/>
  <c r="H103" i="28"/>
  <c r="E103" i="28"/>
  <c r="D103" i="28"/>
  <c r="L101" i="28"/>
  <c r="J101" i="28"/>
  <c r="F101" i="28"/>
  <c r="L100" i="28"/>
  <c r="J100" i="28"/>
  <c r="F100" i="28"/>
  <c r="Q97" i="28"/>
  <c r="P97" i="28"/>
  <c r="O97" i="28"/>
  <c r="I97" i="28"/>
  <c r="H97" i="28"/>
  <c r="E97" i="28"/>
  <c r="D97" i="28"/>
  <c r="M95" i="28"/>
  <c r="L95" i="28"/>
  <c r="J95" i="28"/>
  <c r="F95" i="28"/>
  <c r="S94" i="28"/>
  <c r="M94" i="28"/>
  <c r="L94" i="28"/>
  <c r="L97" i="28" s="1"/>
  <c r="J94" i="28"/>
  <c r="F94" i="28"/>
  <c r="L93" i="28"/>
  <c r="J93" i="28"/>
  <c r="J97" i="28" s="1"/>
  <c r="F93" i="28"/>
  <c r="M93" i="28" s="1"/>
  <c r="Q90" i="28"/>
  <c r="P90" i="28"/>
  <c r="O90" i="28"/>
  <c r="I90" i="28"/>
  <c r="H90" i="28"/>
  <c r="F90" i="28"/>
  <c r="E90" i="28"/>
  <c r="D90" i="28"/>
  <c r="L88" i="28"/>
  <c r="J88" i="28"/>
  <c r="F88" i="28"/>
  <c r="L87" i="28"/>
  <c r="L90" i="28" s="1"/>
  <c r="J87" i="28"/>
  <c r="M87" i="28" s="1"/>
  <c r="F87" i="28"/>
  <c r="Q84" i="28"/>
  <c r="P84" i="28"/>
  <c r="O84" i="28"/>
  <c r="I84" i="28"/>
  <c r="H84" i="28"/>
  <c r="F84" i="28"/>
  <c r="E84" i="28"/>
  <c r="D84" i="28"/>
  <c r="L82" i="28"/>
  <c r="J82" i="28"/>
  <c r="M82" i="28" s="1"/>
  <c r="F82" i="28"/>
  <c r="L81" i="28"/>
  <c r="L84" i="28" s="1"/>
  <c r="J81" i="28"/>
  <c r="J84" i="28" s="1"/>
  <c r="F81" i="28"/>
  <c r="Q78" i="28"/>
  <c r="P78" i="28"/>
  <c r="O78" i="28"/>
  <c r="L78" i="28"/>
  <c r="I78" i="28"/>
  <c r="H78" i="28"/>
  <c r="E78" i="28"/>
  <c r="D78" i="28"/>
  <c r="M76" i="28"/>
  <c r="L76" i="28"/>
  <c r="J76" i="28"/>
  <c r="J78" i="28" s="1"/>
  <c r="F76" i="28"/>
  <c r="L75" i="28"/>
  <c r="J75" i="28"/>
  <c r="F75" i="28"/>
  <c r="Q72" i="28"/>
  <c r="P72" i="28"/>
  <c r="P110" i="28" s="1"/>
  <c r="O72" i="28"/>
  <c r="L72" i="28"/>
  <c r="I72" i="28"/>
  <c r="H72" i="28"/>
  <c r="E72" i="28"/>
  <c r="D72" i="28"/>
  <c r="L70" i="28"/>
  <c r="J70" i="28"/>
  <c r="F70" i="28"/>
  <c r="M70" i="28" s="1"/>
  <c r="M69" i="28"/>
  <c r="L69" i="28"/>
  <c r="J69" i="28"/>
  <c r="J72" i="28" s="1"/>
  <c r="F69" i="28"/>
  <c r="Q66" i="28"/>
  <c r="P66" i="28"/>
  <c r="O66" i="28"/>
  <c r="I66" i="28"/>
  <c r="H66" i="28"/>
  <c r="E66" i="28"/>
  <c r="D66" i="28"/>
  <c r="M64" i="28"/>
  <c r="L64" i="28"/>
  <c r="J64" i="28"/>
  <c r="F64" i="28"/>
  <c r="L63" i="28"/>
  <c r="J63" i="28"/>
  <c r="F63" i="28"/>
  <c r="M63" i="28" s="1"/>
  <c r="M62" i="28"/>
  <c r="L62" i="28"/>
  <c r="J62" i="28"/>
  <c r="F62" i="28"/>
  <c r="L61" i="28"/>
  <c r="L66" i="28" s="1"/>
  <c r="J61" i="28"/>
  <c r="J66" i="28" s="1"/>
  <c r="F61" i="28"/>
  <c r="Q58" i="28"/>
  <c r="P58" i="28"/>
  <c r="O58" i="28"/>
  <c r="J58" i="28"/>
  <c r="I58" i="28"/>
  <c r="H58" i="28"/>
  <c r="E58" i="28"/>
  <c r="D58" i="28"/>
  <c r="L57" i="28"/>
  <c r="J57" i="28"/>
  <c r="F57" i="28"/>
  <c r="M57" i="28" s="1"/>
  <c r="M56" i="28"/>
  <c r="S54" i="28" s="1"/>
  <c r="L56" i="28"/>
  <c r="J56" i="28"/>
  <c r="F56" i="28"/>
  <c r="L55" i="28"/>
  <c r="J55" i="28"/>
  <c r="F55" i="28"/>
  <c r="M55" i="28" s="1"/>
  <c r="L54" i="28"/>
  <c r="J54" i="28"/>
  <c r="F54" i="28"/>
  <c r="M54" i="28" s="1"/>
  <c r="M53" i="28"/>
  <c r="L53" i="28"/>
  <c r="L58" i="28" s="1"/>
  <c r="J53" i="28"/>
  <c r="F53" i="28"/>
  <c r="F58" i="28" s="1"/>
  <c r="Q50" i="28"/>
  <c r="P50" i="28"/>
  <c r="O50" i="28"/>
  <c r="I50" i="28"/>
  <c r="H50" i="28"/>
  <c r="E50" i="28"/>
  <c r="D50" i="28"/>
  <c r="L49" i="28"/>
  <c r="L50" i="28" s="1"/>
  <c r="J49" i="28"/>
  <c r="F49" i="28"/>
  <c r="M49" i="28" s="1"/>
  <c r="S45" i="28" s="1"/>
  <c r="L48" i="28"/>
  <c r="J48" i="28"/>
  <c r="F48" i="28"/>
  <c r="M48" i="28" s="1"/>
  <c r="L47" i="28"/>
  <c r="J47" i="28"/>
  <c r="J50" i="28" s="1"/>
  <c r="F47" i="28"/>
  <c r="M47" i="28" s="1"/>
  <c r="M46" i="28"/>
  <c r="L46" i="28"/>
  <c r="J46" i="28"/>
  <c r="F46" i="28"/>
  <c r="M45" i="28"/>
  <c r="L45" i="28"/>
  <c r="J45" i="28"/>
  <c r="F45" i="28"/>
  <c r="Q42" i="28"/>
  <c r="P42" i="28"/>
  <c r="O42" i="28"/>
  <c r="I42" i="28"/>
  <c r="H42" i="28"/>
  <c r="E42" i="28"/>
  <c r="D42" i="28"/>
  <c r="L41" i="28"/>
  <c r="J41" i="28"/>
  <c r="M41" i="28" s="1"/>
  <c r="F41" i="28"/>
  <c r="L40" i="28"/>
  <c r="J40" i="28"/>
  <c r="F40" i="28"/>
  <c r="M40" i="28" s="1"/>
  <c r="M39" i="28"/>
  <c r="L39" i="28"/>
  <c r="J39" i="28"/>
  <c r="F39" i="28"/>
  <c r="L38" i="28"/>
  <c r="J38" i="28"/>
  <c r="F38" i="28"/>
  <c r="M38" i="28" s="1"/>
  <c r="M37" i="28"/>
  <c r="L37" i="28"/>
  <c r="J37" i="28"/>
  <c r="F37" i="28"/>
  <c r="L36" i="28"/>
  <c r="J36" i="28"/>
  <c r="F36" i="28"/>
  <c r="M36" i="28" s="1"/>
  <c r="L35" i="28"/>
  <c r="J35" i="28"/>
  <c r="M35" i="28" s="1"/>
  <c r="F35" i="28"/>
  <c r="L34" i="28"/>
  <c r="J34" i="28"/>
  <c r="F34" i="28"/>
  <c r="M34" i="28" s="1"/>
  <c r="L33" i="28"/>
  <c r="L42" i="28" s="1"/>
  <c r="J33" i="28"/>
  <c r="F33" i="28"/>
  <c r="L32" i="28"/>
  <c r="J32" i="28"/>
  <c r="F32" i="28"/>
  <c r="M32" i="28" s="1"/>
  <c r="M31" i="28"/>
  <c r="L31" i="28"/>
  <c r="J31" i="28"/>
  <c r="F31" i="28"/>
  <c r="F42" i="28" s="1"/>
  <c r="Q28" i="28"/>
  <c r="P28" i="28"/>
  <c r="O28" i="28"/>
  <c r="H28" i="28"/>
  <c r="E28" i="28"/>
  <c r="D28" i="28"/>
  <c r="D110" i="28" s="1"/>
  <c r="M26" i="28"/>
  <c r="L26" i="28"/>
  <c r="L28" i="28" s="1"/>
  <c r="J26" i="28"/>
  <c r="F26" i="28"/>
  <c r="L25" i="28"/>
  <c r="I25" i="28"/>
  <c r="F25" i="28"/>
  <c r="M24" i="28"/>
  <c r="L24" i="28"/>
  <c r="J24" i="28"/>
  <c r="F24" i="28"/>
  <c r="L23" i="28"/>
  <c r="J23" i="28"/>
  <c r="F23" i="28"/>
  <c r="M22" i="28"/>
  <c r="L22" i="28"/>
  <c r="J22" i="28"/>
  <c r="F22" i="28"/>
  <c r="L21" i="28"/>
  <c r="J21" i="28"/>
  <c r="F21" i="28"/>
  <c r="M21" i="28" s="1"/>
  <c r="M20" i="28"/>
  <c r="L20" i="28"/>
  <c r="J20" i="28"/>
  <c r="F20" i="28"/>
  <c r="L19" i="28"/>
  <c r="J19" i="28"/>
  <c r="F19" i="28"/>
  <c r="M18" i="28"/>
  <c r="L18" i="28"/>
  <c r="J18" i="28"/>
  <c r="F18" i="28"/>
  <c r="L17" i="28"/>
  <c r="J17" i="28"/>
  <c r="F17" i="28"/>
  <c r="M16" i="28"/>
  <c r="L16" i="28"/>
  <c r="J16" i="28"/>
  <c r="F16" i="28"/>
  <c r="L15" i="28"/>
  <c r="J15" i="28"/>
  <c r="F15" i="28"/>
  <c r="M15" i="28" s="1"/>
  <c r="M14" i="28"/>
  <c r="L14" i="28"/>
  <c r="J14" i="28"/>
  <c r="F14" i="28"/>
  <c r="L13" i="28"/>
  <c r="J13" i="28"/>
  <c r="F13" i="28"/>
  <c r="M13" i="28" s="1"/>
  <c r="L12" i="28"/>
  <c r="J12" i="28"/>
  <c r="M12" i="28" s="1"/>
  <c r="F12" i="28"/>
  <c r="L11" i="28"/>
  <c r="J11" i="28"/>
  <c r="F11" i="28"/>
  <c r="F28" i="28" s="1"/>
  <c r="E3" i="28"/>
  <c r="E2" i="28"/>
  <c r="J118" i="27"/>
  <c r="J117" i="27"/>
  <c r="J115" i="27"/>
  <c r="H114" i="27"/>
  <c r="J114" i="27" s="1"/>
  <c r="Q108" i="27"/>
  <c r="P108" i="27"/>
  <c r="O108" i="27"/>
  <c r="L108" i="27"/>
  <c r="I108" i="27"/>
  <c r="H108" i="27"/>
  <c r="E108" i="27"/>
  <c r="D108" i="27"/>
  <c r="L106" i="27"/>
  <c r="J106" i="27"/>
  <c r="J108" i="27" s="1"/>
  <c r="F106" i="27"/>
  <c r="F108" i="27" s="1"/>
  <c r="Q103" i="27"/>
  <c r="P103" i="27"/>
  <c r="O103" i="27"/>
  <c r="L103" i="27"/>
  <c r="I103" i="27"/>
  <c r="H103" i="27"/>
  <c r="E103" i="27"/>
  <c r="D103" i="27"/>
  <c r="M101" i="27"/>
  <c r="L101" i="27"/>
  <c r="J101" i="27"/>
  <c r="F101" i="27"/>
  <c r="L100" i="27"/>
  <c r="J100" i="27"/>
  <c r="J103" i="27" s="1"/>
  <c r="F100" i="27"/>
  <c r="Q97" i="27"/>
  <c r="P97" i="27"/>
  <c r="O97" i="27"/>
  <c r="J97" i="27"/>
  <c r="I97" i="27"/>
  <c r="H97" i="27"/>
  <c r="E97" i="27"/>
  <c r="D97" i="27"/>
  <c r="L95" i="27"/>
  <c r="J95" i="27"/>
  <c r="F95" i="27"/>
  <c r="M95" i="27" s="1"/>
  <c r="S94" i="27"/>
  <c r="L94" i="27"/>
  <c r="J94" i="27"/>
  <c r="M94" i="27" s="1"/>
  <c r="F94" i="27"/>
  <c r="L93" i="27"/>
  <c r="L97" i="27" s="1"/>
  <c r="J93" i="27"/>
  <c r="M93" i="27" s="1"/>
  <c r="F93" i="27"/>
  <c r="F97" i="27" s="1"/>
  <c r="Q90" i="27"/>
  <c r="P90" i="27"/>
  <c r="O90" i="27"/>
  <c r="L90" i="27"/>
  <c r="I90" i="27"/>
  <c r="H90" i="27"/>
  <c r="E90" i="27"/>
  <c r="D90" i="27"/>
  <c r="M88" i="27"/>
  <c r="L88" i="27"/>
  <c r="J88" i="27"/>
  <c r="J90" i="27" s="1"/>
  <c r="F88" i="27"/>
  <c r="L87" i="27"/>
  <c r="J87" i="27"/>
  <c r="F87" i="27"/>
  <c r="F90" i="27" s="1"/>
  <c r="Q84" i="27"/>
  <c r="P84" i="27"/>
  <c r="O84" i="27"/>
  <c r="L84" i="27"/>
  <c r="I84" i="27"/>
  <c r="H84" i="27"/>
  <c r="E84" i="27"/>
  <c r="D84" i="27"/>
  <c r="M82" i="27"/>
  <c r="L82" i="27"/>
  <c r="J82" i="27"/>
  <c r="F82" i="27"/>
  <c r="L81" i="27"/>
  <c r="J81" i="27"/>
  <c r="J84" i="27" s="1"/>
  <c r="F81" i="27"/>
  <c r="F84" i="27" s="1"/>
  <c r="Q78" i="27"/>
  <c r="P78" i="27"/>
  <c r="O78" i="27"/>
  <c r="L78" i="27"/>
  <c r="I78" i="27"/>
  <c r="H78" i="27"/>
  <c r="E78" i="27"/>
  <c r="D78" i="27"/>
  <c r="M76" i="27"/>
  <c r="L76" i="27"/>
  <c r="J76" i="27"/>
  <c r="F76" i="27"/>
  <c r="L75" i="27"/>
  <c r="J75" i="27"/>
  <c r="J78" i="27" s="1"/>
  <c r="F75" i="27"/>
  <c r="Q72" i="27"/>
  <c r="P72" i="27"/>
  <c r="O72" i="27"/>
  <c r="J72" i="27"/>
  <c r="I72" i="27"/>
  <c r="H72" i="27"/>
  <c r="E72" i="27"/>
  <c r="D72" i="27"/>
  <c r="L70" i="27"/>
  <c r="J70" i="27"/>
  <c r="F70" i="27"/>
  <c r="M70" i="27" s="1"/>
  <c r="L69" i="27"/>
  <c r="J69" i="27"/>
  <c r="F69" i="27"/>
  <c r="Q66" i="27"/>
  <c r="P66" i="27"/>
  <c r="O66" i="27"/>
  <c r="J66" i="27"/>
  <c r="I66" i="27"/>
  <c r="H66" i="27"/>
  <c r="E66" i="27"/>
  <c r="D66" i="27"/>
  <c r="L64" i="27"/>
  <c r="J64" i="27"/>
  <c r="F64" i="27"/>
  <c r="M64" i="27" s="1"/>
  <c r="S61" i="27" s="1"/>
  <c r="L63" i="27"/>
  <c r="J63" i="27"/>
  <c r="F63" i="27"/>
  <c r="M63" i="27" s="1"/>
  <c r="L62" i="27"/>
  <c r="J62" i="27"/>
  <c r="M62" i="27" s="1"/>
  <c r="F62" i="27"/>
  <c r="M61" i="27"/>
  <c r="L61" i="27"/>
  <c r="L66" i="27" s="1"/>
  <c r="J61" i="27"/>
  <c r="F61" i="27"/>
  <c r="Q58" i="27"/>
  <c r="P58" i="27"/>
  <c r="O58" i="27"/>
  <c r="I58" i="27"/>
  <c r="H58" i="27"/>
  <c r="E58" i="27"/>
  <c r="D58" i="27"/>
  <c r="L57" i="27"/>
  <c r="J57" i="27"/>
  <c r="F57" i="27"/>
  <c r="L56" i="27"/>
  <c r="J56" i="27"/>
  <c r="F56" i="27"/>
  <c r="M56" i="27" s="1"/>
  <c r="L55" i="27"/>
  <c r="L58" i="27" s="1"/>
  <c r="J55" i="27"/>
  <c r="M55" i="27" s="1"/>
  <c r="F55" i="27"/>
  <c r="M54" i="27"/>
  <c r="L54" i="27"/>
  <c r="J54" i="27"/>
  <c r="F54" i="27"/>
  <c r="L53" i="27"/>
  <c r="J53" i="27"/>
  <c r="F53" i="27"/>
  <c r="Q50" i="27"/>
  <c r="P50" i="27"/>
  <c r="O50" i="27"/>
  <c r="I50" i="27"/>
  <c r="H50" i="27"/>
  <c r="E50" i="27"/>
  <c r="D50" i="27"/>
  <c r="D110" i="27" s="1"/>
  <c r="M49" i="27"/>
  <c r="L49" i="27"/>
  <c r="J49" i="27"/>
  <c r="F49" i="27"/>
  <c r="L48" i="27"/>
  <c r="J48" i="27"/>
  <c r="F48" i="27"/>
  <c r="M48" i="27" s="1"/>
  <c r="M47" i="27"/>
  <c r="L47" i="27"/>
  <c r="L50" i="27" s="1"/>
  <c r="J47" i="27"/>
  <c r="F47" i="27"/>
  <c r="L46" i="27"/>
  <c r="J46" i="27"/>
  <c r="F46" i="27"/>
  <c r="M46" i="27" s="1"/>
  <c r="L45" i="27"/>
  <c r="J45" i="27"/>
  <c r="F45" i="27"/>
  <c r="Q42" i="27"/>
  <c r="P42" i="27"/>
  <c r="O42" i="27"/>
  <c r="I42" i="27"/>
  <c r="E42" i="27"/>
  <c r="D42" i="27"/>
  <c r="L41" i="27"/>
  <c r="J41" i="27"/>
  <c r="F41" i="27"/>
  <c r="M41" i="27" s="1"/>
  <c r="L40" i="27"/>
  <c r="J40" i="27"/>
  <c r="F40" i="27"/>
  <c r="M39" i="27"/>
  <c r="L39" i="27"/>
  <c r="J39" i="27"/>
  <c r="F39" i="27"/>
  <c r="L38" i="27"/>
  <c r="J38" i="27"/>
  <c r="F38" i="27"/>
  <c r="H37" i="27"/>
  <c r="F37" i="27"/>
  <c r="L36" i="27"/>
  <c r="J36" i="27"/>
  <c r="F36" i="27"/>
  <c r="M36" i="27" s="1"/>
  <c r="L35" i="27"/>
  <c r="J35" i="27"/>
  <c r="M35" i="27" s="1"/>
  <c r="F35" i="27"/>
  <c r="L34" i="27"/>
  <c r="J34" i="27"/>
  <c r="F34" i="27"/>
  <c r="M34" i="27" s="1"/>
  <c r="L33" i="27"/>
  <c r="J33" i="27"/>
  <c r="M33" i="27" s="1"/>
  <c r="F33" i="27"/>
  <c r="L32" i="27"/>
  <c r="J32" i="27"/>
  <c r="M32" i="27" s="1"/>
  <c r="H32" i="27"/>
  <c r="F32" i="27"/>
  <c r="L31" i="27"/>
  <c r="J31" i="27"/>
  <c r="F31" i="27"/>
  <c r="Q28" i="27"/>
  <c r="Q110" i="27" s="1"/>
  <c r="P28" i="27"/>
  <c r="P110" i="27" s="1"/>
  <c r="O28" i="27"/>
  <c r="I28" i="27"/>
  <c r="I110" i="27" s="1"/>
  <c r="H28" i="27"/>
  <c r="F28" i="27"/>
  <c r="E28" i="27"/>
  <c r="E110" i="27" s="1"/>
  <c r="D28" i="27"/>
  <c r="M26" i="27"/>
  <c r="L26" i="27"/>
  <c r="J26" i="27"/>
  <c r="F26" i="27"/>
  <c r="M25" i="27"/>
  <c r="L25" i="27"/>
  <c r="J25" i="27"/>
  <c r="F25" i="27"/>
  <c r="M24" i="27"/>
  <c r="L24" i="27"/>
  <c r="J24" i="27"/>
  <c r="F24" i="27"/>
  <c r="M23" i="27"/>
  <c r="L23" i="27"/>
  <c r="J23" i="27"/>
  <c r="F23" i="27"/>
  <c r="M22" i="27"/>
  <c r="L22" i="27"/>
  <c r="J22" i="27"/>
  <c r="F22" i="27"/>
  <c r="M21" i="27"/>
  <c r="L21" i="27"/>
  <c r="J21" i="27"/>
  <c r="F21" i="27"/>
  <c r="M20" i="27"/>
  <c r="L20" i="27"/>
  <c r="J20" i="27"/>
  <c r="F20" i="27"/>
  <c r="M19" i="27"/>
  <c r="L19" i="27"/>
  <c r="J19" i="27"/>
  <c r="F19" i="27"/>
  <c r="M18" i="27"/>
  <c r="L18" i="27"/>
  <c r="J18" i="27"/>
  <c r="F18" i="27"/>
  <c r="M17" i="27"/>
  <c r="L17" i="27"/>
  <c r="J17" i="27"/>
  <c r="F17" i="27"/>
  <c r="M16" i="27"/>
  <c r="L16" i="27"/>
  <c r="J16" i="27"/>
  <c r="F16" i="27"/>
  <c r="M15" i="27"/>
  <c r="L15" i="27"/>
  <c r="J15" i="27"/>
  <c r="F15" i="27"/>
  <c r="M14" i="27"/>
  <c r="L14" i="27"/>
  <c r="J14" i="27"/>
  <c r="F14" i="27"/>
  <c r="M13" i="27"/>
  <c r="L13" i="27"/>
  <c r="J13" i="27"/>
  <c r="F13" i="27"/>
  <c r="L12" i="27"/>
  <c r="J12" i="27"/>
  <c r="F12" i="27"/>
  <c r="M12" i="27" s="1"/>
  <c r="L11" i="27"/>
  <c r="J11" i="27"/>
  <c r="F11" i="27"/>
  <c r="E3" i="27"/>
  <c r="E2" i="27"/>
  <c r="J118" i="26"/>
  <c r="J117" i="26"/>
  <c r="J115" i="26"/>
  <c r="H115" i="26"/>
  <c r="J114" i="26"/>
  <c r="Q108" i="26"/>
  <c r="P108" i="26"/>
  <c r="O108" i="26"/>
  <c r="L108" i="26"/>
  <c r="J108" i="26"/>
  <c r="I108" i="26"/>
  <c r="H108" i="26"/>
  <c r="E108" i="26"/>
  <c r="D108" i="26"/>
  <c r="M106" i="26"/>
  <c r="L106" i="26"/>
  <c r="J106" i="26"/>
  <c r="F106" i="26"/>
  <c r="F108" i="26" s="1"/>
  <c r="Q103" i="26"/>
  <c r="P103" i="26"/>
  <c r="O103" i="26"/>
  <c r="L103" i="26"/>
  <c r="I103" i="26"/>
  <c r="H103" i="26"/>
  <c r="E103" i="26"/>
  <c r="D103" i="26"/>
  <c r="M101" i="26"/>
  <c r="L101" i="26"/>
  <c r="J101" i="26"/>
  <c r="F101" i="26"/>
  <c r="M100" i="26"/>
  <c r="L100" i="26"/>
  <c r="J100" i="26"/>
  <c r="J103" i="26" s="1"/>
  <c r="F100" i="26"/>
  <c r="Q97" i="26"/>
  <c r="P97" i="26"/>
  <c r="O97" i="26"/>
  <c r="L97" i="26"/>
  <c r="I97" i="26"/>
  <c r="H97" i="26"/>
  <c r="E97" i="26"/>
  <c r="D97" i="26"/>
  <c r="M95" i="26"/>
  <c r="L95" i="26"/>
  <c r="J95" i="26"/>
  <c r="F95" i="26"/>
  <c r="L94" i="26"/>
  <c r="J94" i="26"/>
  <c r="F94" i="26"/>
  <c r="L93" i="26"/>
  <c r="J93" i="26"/>
  <c r="F93" i="26"/>
  <c r="F97" i="26" s="1"/>
  <c r="Q90" i="26"/>
  <c r="P90" i="26"/>
  <c r="O90" i="26"/>
  <c r="I90" i="26"/>
  <c r="H90" i="26"/>
  <c r="E90" i="26"/>
  <c r="D90" i="26"/>
  <c r="S88" i="26"/>
  <c r="L88" i="26"/>
  <c r="J88" i="26"/>
  <c r="M88" i="26" s="1"/>
  <c r="F88" i="26"/>
  <c r="M87" i="26"/>
  <c r="S87" i="26" s="1"/>
  <c r="L87" i="26"/>
  <c r="L90" i="26" s="1"/>
  <c r="J87" i="26"/>
  <c r="F87" i="26"/>
  <c r="F90" i="26" s="1"/>
  <c r="Q84" i="26"/>
  <c r="P84" i="26"/>
  <c r="O84" i="26"/>
  <c r="L84" i="26"/>
  <c r="I84" i="26"/>
  <c r="H84" i="26"/>
  <c r="E84" i="26"/>
  <c r="D84" i="26"/>
  <c r="M82" i="26"/>
  <c r="L82" i="26"/>
  <c r="J82" i="26"/>
  <c r="J84" i="26" s="1"/>
  <c r="F82" i="26"/>
  <c r="M81" i="26"/>
  <c r="L81" i="26"/>
  <c r="J81" i="26"/>
  <c r="F81" i="26"/>
  <c r="F84" i="26" s="1"/>
  <c r="Q78" i="26"/>
  <c r="P78" i="26"/>
  <c r="O78" i="26"/>
  <c r="L78" i="26"/>
  <c r="I78" i="26"/>
  <c r="H78" i="26"/>
  <c r="E78" i="26"/>
  <c r="D78" i="26"/>
  <c r="M76" i="26"/>
  <c r="L76" i="26"/>
  <c r="J76" i="26"/>
  <c r="F76" i="26"/>
  <c r="M75" i="26"/>
  <c r="L75" i="26"/>
  <c r="J75" i="26"/>
  <c r="J78" i="26" s="1"/>
  <c r="F75" i="26"/>
  <c r="F78" i="26" s="1"/>
  <c r="Q72" i="26"/>
  <c r="P72" i="26"/>
  <c r="O72" i="26"/>
  <c r="I72" i="26"/>
  <c r="H72" i="26"/>
  <c r="E72" i="26"/>
  <c r="D72" i="26"/>
  <c r="M70" i="26"/>
  <c r="L70" i="26"/>
  <c r="J70" i="26"/>
  <c r="F70" i="26"/>
  <c r="L69" i="26"/>
  <c r="L72" i="26" s="1"/>
  <c r="J69" i="26"/>
  <c r="J72" i="26" s="1"/>
  <c r="F69" i="26"/>
  <c r="Q66" i="26"/>
  <c r="P66" i="26"/>
  <c r="O66" i="26"/>
  <c r="I66" i="26"/>
  <c r="H66" i="26"/>
  <c r="E66" i="26"/>
  <c r="D66" i="26"/>
  <c r="L64" i="26"/>
  <c r="J64" i="26"/>
  <c r="J66" i="26" s="1"/>
  <c r="F64" i="26"/>
  <c r="M64" i="26" s="1"/>
  <c r="M63" i="26"/>
  <c r="L63" i="26"/>
  <c r="J63" i="26"/>
  <c r="F63" i="26"/>
  <c r="L62" i="26"/>
  <c r="J62" i="26"/>
  <c r="F62" i="26"/>
  <c r="M62" i="26" s="1"/>
  <c r="L61" i="26"/>
  <c r="L66" i="26" s="1"/>
  <c r="J61" i="26"/>
  <c r="M61" i="26" s="1"/>
  <c r="F61" i="26"/>
  <c r="Q58" i="26"/>
  <c r="P58" i="26"/>
  <c r="O58" i="26"/>
  <c r="O110" i="26" s="1"/>
  <c r="I58" i="26"/>
  <c r="H58" i="26"/>
  <c r="E58" i="26"/>
  <c r="D58" i="26"/>
  <c r="D110" i="26" s="1"/>
  <c r="L57" i="26"/>
  <c r="J57" i="26"/>
  <c r="F57" i="26"/>
  <c r="M57" i="26" s="1"/>
  <c r="L56" i="26"/>
  <c r="J56" i="26"/>
  <c r="F56" i="26"/>
  <c r="M56" i="26" s="1"/>
  <c r="L55" i="26"/>
  <c r="J55" i="26"/>
  <c r="F55" i="26"/>
  <c r="L54" i="26"/>
  <c r="J54" i="26"/>
  <c r="M54" i="26" s="1"/>
  <c r="F54" i="26"/>
  <c r="M53" i="26"/>
  <c r="L53" i="26"/>
  <c r="J53" i="26"/>
  <c r="F53" i="26"/>
  <c r="Q50" i="26"/>
  <c r="P50" i="26"/>
  <c r="O50" i="26"/>
  <c r="L50" i="26"/>
  <c r="I50" i="26"/>
  <c r="H50" i="26"/>
  <c r="E50" i="26"/>
  <c r="D50" i="26"/>
  <c r="L49" i="26"/>
  <c r="J49" i="26"/>
  <c r="F49" i="26"/>
  <c r="M49" i="26" s="1"/>
  <c r="M48" i="26"/>
  <c r="L48" i="26"/>
  <c r="J48" i="26"/>
  <c r="F48" i="26"/>
  <c r="L47" i="26"/>
  <c r="J47" i="26"/>
  <c r="F47" i="26"/>
  <c r="M47" i="26" s="1"/>
  <c r="M46" i="26"/>
  <c r="L46" i="26"/>
  <c r="J46" i="26"/>
  <c r="F46" i="26"/>
  <c r="L45" i="26"/>
  <c r="J45" i="26"/>
  <c r="J50" i="26" s="1"/>
  <c r="F45" i="26"/>
  <c r="M45" i="26" s="1"/>
  <c r="Q42" i="26"/>
  <c r="P42" i="26"/>
  <c r="O42" i="26"/>
  <c r="I42" i="26"/>
  <c r="E42" i="26"/>
  <c r="D42" i="26"/>
  <c r="M41" i="26"/>
  <c r="L41" i="26"/>
  <c r="J41" i="26"/>
  <c r="F41" i="26"/>
  <c r="M40" i="26"/>
  <c r="L40" i="26"/>
  <c r="J40" i="26"/>
  <c r="F40" i="26"/>
  <c r="M39" i="26"/>
  <c r="L39" i="26"/>
  <c r="J39" i="26"/>
  <c r="F39" i="26"/>
  <c r="M38" i="26"/>
  <c r="L38" i="26"/>
  <c r="J38" i="26"/>
  <c r="F38" i="26"/>
  <c r="H37" i="26"/>
  <c r="F37" i="26"/>
  <c r="M36" i="26"/>
  <c r="L36" i="26"/>
  <c r="J36" i="26"/>
  <c r="F36" i="26"/>
  <c r="L35" i="26"/>
  <c r="J35" i="26"/>
  <c r="F35" i="26"/>
  <c r="M34" i="26"/>
  <c r="L34" i="26"/>
  <c r="J34" i="26"/>
  <c r="F34" i="26"/>
  <c r="L33" i="26"/>
  <c r="J33" i="26"/>
  <c r="F33" i="26"/>
  <c r="J32" i="26"/>
  <c r="M32" i="26" s="1"/>
  <c r="H32" i="26"/>
  <c r="L32" i="26" s="1"/>
  <c r="F32" i="26"/>
  <c r="M31" i="26"/>
  <c r="L31" i="26"/>
  <c r="J31" i="26"/>
  <c r="F31" i="26"/>
  <c r="Q28" i="26"/>
  <c r="P28" i="26"/>
  <c r="O28" i="26"/>
  <c r="I28" i="26"/>
  <c r="I110" i="26" s="1"/>
  <c r="H28" i="26"/>
  <c r="E28" i="26"/>
  <c r="E110" i="26" s="1"/>
  <c r="D28" i="26"/>
  <c r="L26" i="26"/>
  <c r="J26" i="26"/>
  <c r="M26" i="26" s="1"/>
  <c r="F26" i="26"/>
  <c r="L25" i="26"/>
  <c r="J25" i="26"/>
  <c r="F25" i="26"/>
  <c r="M25" i="26" s="1"/>
  <c r="L24" i="26"/>
  <c r="J24" i="26"/>
  <c r="M24" i="26" s="1"/>
  <c r="F24" i="26"/>
  <c r="L23" i="26"/>
  <c r="J23" i="26"/>
  <c r="F23" i="26"/>
  <c r="M23" i="26" s="1"/>
  <c r="M22" i="26"/>
  <c r="L22" i="26"/>
  <c r="J22" i="26"/>
  <c r="F22" i="26"/>
  <c r="L21" i="26"/>
  <c r="J21" i="26"/>
  <c r="F21" i="26"/>
  <c r="M21" i="26" s="1"/>
  <c r="L20" i="26"/>
  <c r="J20" i="26"/>
  <c r="M20" i="26" s="1"/>
  <c r="F20" i="26"/>
  <c r="L19" i="26"/>
  <c r="J19" i="26"/>
  <c r="F19" i="26"/>
  <c r="M19" i="26" s="1"/>
  <c r="L18" i="26"/>
  <c r="J18" i="26"/>
  <c r="M18" i="26" s="1"/>
  <c r="F18" i="26"/>
  <c r="L17" i="26"/>
  <c r="J17" i="26"/>
  <c r="F17" i="26"/>
  <c r="M17" i="26" s="1"/>
  <c r="M16" i="26"/>
  <c r="L16" i="26"/>
  <c r="J16" i="26"/>
  <c r="F16" i="26"/>
  <c r="L15" i="26"/>
  <c r="J15" i="26"/>
  <c r="F15" i="26"/>
  <c r="M15" i="26" s="1"/>
  <c r="M14" i="26"/>
  <c r="L14" i="26"/>
  <c r="J14" i="26"/>
  <c r="F14" i="26"/>
  <c r="L13" i="26"/>
  <c r="J13" i="26"/>
  <c r="F13" i="26"/>
  <c r="M13" i="26" s="1"/>
  <c r="M12" i="26"/>
  <c r="S11" i="26" s="1"/>
  <c r="L12" i="26"/>
  <c r="L28" i="26" s="1"/>
  <c r="J12" i="26"/>
  <c r="F12" i="26"/>
  <c r="L11" i="26"/>
  <c r="J11" i="26"/>
  <c r="F11" i="26"/>
  <c r="M11" i="26" s="1"/>
  <c r="M28" i="26" s="1"/>
  <c r="E3" i="26"/>
  <c r="E2" i="26"/>
  <c r="J118" i="25"/>
  <c r="J117" i="25"/>
  <c r="J115" i="25"/>
  <c r="J114" i="25"/>
  <c r="Q108" i="25"/>
  <c r="P108" i="25"/>
  <c r="O108" i="25"/>
  <c r="M108" i="25"/>
  <c r="J108" i="25"/>
  <c r="I108" i="25"/>
  <c r="H108" i="25"/>
  <c r="E108" i="25"/>
  <c r="D108" i="25"/>
  <c r="M106" i="25"/>
  <c r="S106" i="25" s="1"/>
  <c r="L106" i="25"/>
  <c r="L108" i="25" s="1"/>
  <c r="J106" i="25"/>
  <c r="F106" i="25"/>
  <c r="F108" i="25" s="1"/>
  <c r="Q103" i="25"/>
  <c r="P103" i="25"/>
  <c r="O103" i="25"/>
  <c r="L103" i="25"/>
  <c r="I103" i="25"/>
  <c r="H103" i="25"/>
  <c r="E103" i="25"/>
  <c r="D103" i="25"/>
  <c r="M101" i="25"/>
  <c r="L101" i="25"/>
  <c r="J101" i="25"/>
  <c r="F101" i="25"/>
  <c r="L100" i="25"/>
  <c r="J100" i="25"/>
  <c r="J103" i="25" s="1"/>
  <c r="F100" i="25"/>
  <c r="Q97" i="25"/>
  <c r="P97" i="25"/>
  <c r="O97" i="25"/>
  <c r="I97" i="25"/>
  <c r="H97" i="25"/>
  <c r="E97" i="25"/>
  <c r="D97" i="25"/>
  <c r="L95" i="25"/>
  <c r="J95" i="25"/>
  <c r="F95" i="25"/>
  <c r="M95" i="25" s="1"/>
  <c r="L94" i="25"/>
  <c r="J94" i="25"/>
  <c r="M94" i="25" s="1"/>
  <c r="F94" i="25"/>
  <c r="L93" i="25"/>
  <c r="L97" i="25" s="1"/>
  <c r="J93" i="25"/>
  <c r="J97" i="25" s="1"/>
  <c r="F93" i="25"/>
  <c r="F97" i="25" s="1"/>
  <c r="Q90" i="25"/>
  <c r="P90" i="25"/>
  <c r="O90" i="25"/>
  <c r="I90" i="25"/>
  <c r="H90" i="25"/>
  <c r="E90" i="25"/>
  <c r="D90" i="25"/>
  <c r="L88" i="25"/>
  <c r="L90" i="25" s="1"/>
  <c r="J88" i="25"/>
  <c r="J90" i="25" s="1"/>
  <c r="F88" i="25"/>
  <c r="M87" i="25"/>
  <c r="L87" i="25"/>
  <c r="J87" i="25"/>
  <c r="F87" i="25"/>
  <c r="F90" i="25" s="1"/>
  <c r="Q84" i="25"/>
  <c r="P84" i="25"/>
  <c r="O84" i="25"/>
  <c r="L84" i="25"/>
  <c r="I84" i="25"/>
  <c r="H84" i="25"/>
  <c r="F84" i="25"/>
  <c r="E84" i="25"/>
  <c r="D84" i="25"/>
  <c r="M82" i="25"/>
  <c r="L82" i="25"/>
  <c r="J82" i="25"/>
  <c r="F82" i="25"/>
  <c r="M81" i="25"/>
  <c r="L81" i="25"/>
  <c r="J81" i="25"/>
  <c r="J84" i="25" s="1"/>
  <c r="F81" i="25"/>
  <c r="Q78" i="25"/>
  <c r="P78" i="25"/>
  <c r="O78" i="25"/>
  <c r="L78" i="25"/>
  <c r="I78" i="25"/>
  <c r="H78" i="25"/>
  <c r="E78" i="25"/>
  <c r="D78" i="25"/>
  <c r="M76" i="25"/>
  <c r="L76" i="25"/>
  <c r="J76" i="25"/>
  <c r="F76" i="25"/>
  <c r="L75" i="25"/>
  <c r="J75" i="25"/>
  <c r="J78" i="25" s="1"/>
  <c r="F75" i="25"/>
  <c r="Q72" i="25"/>
  <c r="P72" i="25"/>
  <c r="O72" i="25"/>
  <c r="I72" i="25"/>
  <c r="H72" i="25"/>
  <c r="E72" i="25"/>
  <c r="D72" i="25"/>
  <c r="L70" i="25"/>
  <c r="J70" i="25"/>
  <c r="J72" i="25" s="1"/>
  <c r="F70" i="25"/>
  <c r="L69" i="25"/>
  <c r="L72" i="25" s="1"/>
  <c r="J69" i="25"/>
  <c r="F69" i="25"/>
  <c r="M69" i="25" s="1"/>
  <c r="Q66" i="25"/>
  <c r="P66" i="25"/>
  <c r="O66" i="25"/>
  <c r="I66" i="25"/>
  <c r="H66" i="25"/>
  <c r="E66" i="25"/>
  <c r="D66" i="25"/>
  <c r="L64" i="25"/>
  <c r="J64" i="25"/>
  <c r="M64" i="25" s="1"/>
  <c r="F64" i="25"/>
  <c r="L63" i="25"/>
  <c r="J63" i="25"/>
  <c r="J66" i="25" s="1"/>
  <c r="F63" i="25"/>
  <c r="L62" i="25"/>
  <c r="J62" i="25"/>
  <c r="F62" i="25"/>
  <c r="M62" i="25" s="1"/>
  <c r="M61" i="25"/>
  <c r="L61" i="25"/>
  <c r="L66" i="25" s="1"/>
  <c r="J61" i="25"/>
  <c r="F61" i="25"/>
  <c r="Q58" i="25"/>
  <c r="P58" i="25"/>
  <c r="O58" i="25"/>
  <c r="I58" i="25"/>
  <c r="H58" i="25"/>
  <c r="E58" i="25"/>
  <c r="D58" i="25"/>
  <c r="L57" i="25"/>
  <c r="J57" i="25"/>
  <c r="F57" i="25"/>
  <c r="L56" i="25"/>
  <c r="J56" i="25"/>
  <c r="F56" i="25"/>
  <c r="M56" i="25" s="1"/>
  <c r="L55" i="25"/>
  <c r="L58" i="25" s="1"/>
  <c r="J55" i="25"/>
  <c r="J58" i="25" s="1"/>
  <c r="F55" i="25"/>
  <c r="M54" i="25"/>
  <c r="L54" i="25"/>
  <c r="J54" i="25"/>
  <c r="F54" i="25"/>
  <c r="M53" i="25"/>
  <c r="L53" i="25"/>
  <c r="J53" i="25"/>
  <c r="F53" i="25"/>
  <c r="F58" i="25" s="1"/>
  <c r="Q50" i="25"/>
  <c r="P50" i="25"/>
  <c r="O50" i="25"/>
  <c r="L50" i="25"/>
  <c r="I50" i="25"/>
  <c r="H50" i="25"/>
  <c r="E50" i="25"/>
  <c r="D50" i="25"/>
  <c r="M49" i="25"/>
  <c r="L49" i="25"/>
  <c r="J49" i="25"/>
  <c r="F49" i="25"/>
  <c r="M48" i="25"/>
  <c r="L48" i="25"/>
  <c r="J48" i="25"/>
  <c r="F48" i="25"/>
  <c r="M47" i="25"/>
  <c r="L47" i="25"/>
  <c r="J47" i="25"/>
  <c r="F47" i="25"/>
  <c r="L46" i="25"/>
  <c r="J46" i="25"/>
  <c r="F46" i="25"/>
  <c r="M46" i="25" s="1"/>
  <c r="L45" i="25"/>
  <c r="J45" i="25"/>
  <c r="J50" i="25" s="1"/>
  <c r="F45" i="25"/>
  <c r="F50" i="25" s="1"/>
  <c r="Q42" i="25"/>
  <c r="P42" i="25"/>
  <c r="O42" i="25"/>
  <c r="I42" i="25"/>
  <c r="H42" i="25"/>
  <c r="E42" i="25"/>
  <c r="D42" i="25"/>
  <c r="M41" i="25"/>
  <c r="L41" i="25"/>
  <c r="J41" i="25"/>
  <c r="F41" i="25"/>
  <c r="L40" i="25"/>
  <c r="J40" i="25"/>
  <c r="F40" i="25"/>
  <c r="M40" i="25" s="1"/>
  <c r="M39" i="25"/>
  <c r="L39" i="25"/>
  <c r="J39" i="25"/>
  <c r="F39" i="25"/>
  <c r="L38" i="25"/>
  <c r="J38" i="25"/>
  <c r="F38" i="25"/>
  <c r="M38" i="25" s="1"/>
  <c r="M37" i="25"/>
  <c r="L37" i="25"/>
  <c r="J37" i="25"/>
  <c r="F37" i="25"/>
  <c r="L36" i="25"/>
  <c r="J36" i="25"/>
  <c r="F36" i="25"/>
  <c r="M36" i="25" s="1"/>
  <c r="M35" i="25"/>
  <c r="L35" i="25"/>
  <c r="J35" i="25"/>
  <c r="F35" i="25"/>
  <c r="L34" i="25"/>
  <c r="J34" i="25"/>
  <c r="F34" i="25"/>
  <c r="M34" i="25" s="1"/>
  <c r="M42" i="25" s="1"/>
  <c r="M33" i="25"/>
  <c r="L33" i="25"/>
  <c r="J33" i="25"/>
  <c r="F33" i="25"/>
  <c r="L32" i="25"/>
  <c r="J32" i="25"/>
  <c r="F32" i="25"/>
  <c r="M32" i="25" s="1"/>
  <c r="L31" i="25"/>
  <c r="L42" i="25" s="1"/>
  <c r="J31" i="25"/>
  <c r="J42" i="25" s="1"/>
  <c r="F31" i="25"/>
  <c r="M31" i="25" s="1"/>
  <c r="Q28" i="25"/>
  <c r="Q110" i="25" s="1"/>
  <c r="P28" i="25"/>
  <c r="P110" i="25" s="1"/>
  <c r="O28" i="25"/>
  <c r="I28" i="25"/>
  <c r="H28" i="25"/>
  <c r="E28" i="25"/>
  <c r="D28" i="25"/>
  <c r="D110" i="25" s="1"/>
  <c r="L26" i="25"/>
  <c r="J26" i="25"/>
  <c r="M26" i="25" s="1"/>
  <c r="F26" i="25"/>
  <c r="L25" i="25"/>
  <c r="J25" i="25"/>
  <c r="F25" i="25"/>
  <c r="M25" i="25" s="1"/>
  <c r="L24" i="25"/>
  <c r="J24" i="25"/>
  <c r="M24" i="25" s="1"/>
  <c r="F24" i="25"/>
  <c r="L23" i="25"/>
  <c r="J23" i="25"/>
  <c r="F23" i="25"/>
  <c r="M23" i="25" s="1"/>
  <c r="L22" i="25"/>
  <c r="J22" i="25"/>
  <c r="M22" i="25" s="1"/>
  <c r="F22" i="25"/>
  <c r="L21" i="25"/>
  <c r="J21" i="25"/>
  <c r="F21" i="25"/>
  <c r="M21" i="25" s="1"/>
  <c r="L20" i="25"/>
  <c r="J20" i="25"/>
  <c r="M20" i="25" s="1"/>
  <c r="F20" i="25"/>
  <c r="L19" i="25"/>
  <c r="J19" i="25"/>
  <c r="F19" i="25"/>
  <c r="M19" i="25" s="1"/>
  <c r="L18" i="25"/>
  <c r="J18" i="25"/>
  <c r="M18" i="25" s="1"/>
  <c r="F18" i="25"/>
  <c r="L17" i="25"/>
  <c r="J17" i="25"/>
  <c r="F17" i="25"/>
  <c r="M17" i="25" s="1"/>
  <c r="L16" i="25"/>
  <c r="J16" i="25"/>
  <c r="M16" i="25" s="1"/>
  <c r="F16" i="25"/>
  <c r="L15" i="25"/>
  <c r="J15" i="25"/>
  <c r="F15" i="25"/>
  <c r="M15" i="25" s="1"/>
  <c r="L14" i="25"/>
  <c r="J14" i="25"/>
  <c r="M14" i="25" s="1"/>
  <c r="F14" i="25"/>
  <c r="L13" i="25"/>
  <c r="J13" i="25"/>
  <c r="J28" i="25" s="1"/>
  <c r="F13" i="25"/>
  <c r="L12" i="25"/>
  <c r="J12" i="25"/>
  <c r="F12" i="25"/>
  <c r="M12" i="25" s="1"/>
  <c r="M11" i="25"/>
  <c r="L11" i="25"/>
  <c r="L28" i="25" s="1"/>
  <c r="J11" i="25"/>
  <c r="F11" i="25"/>
  <c r="E3" i="25"/>
  <c r="E2" i="25"/>
  <c r="J118" i="24"/>
  <c r="J117" i="24"/>
  <c r="J115" i="24"/>
  <c r="J114" i="24"/>
  <c r="H110" i="24"/>
  <c r="Q108" i="24"/>
  <c r="P108" i="24"/>
  <c r="O108" i="24"/>
  <c r="L108" i="24"/>
  <c r="J108" i="24"/>
  <c r="I108" i="24"/>
  <c r="H108" i="24"/>
  <c r="E108" i="24"/>
  <c r="D108" i="24"/>
  <c r="M106" i="24"/>
  <c r="L106" i="24"/>
  <c r="J106" i="24"/>
  <c r="F106" i="24"/>
  <c r="F108" i="24" s="1"/>
  <c r="Q103" i="24"/>
  <c r="P103" i="24"/>
  <c r="O103" i="24"/>
  <c r="L103" i="24"/>
  <c r="I103" i="24"/>
  <c r="H103" i="24"/>
  <c r="E103" i="24"/>
  <c r="D103" i="24"/>
  <c r="M101" i="24"/>
  <c r="L101" i="24"/>
  <c r="J101" i="24"/>
  <c r="F101" i="24"/>
  <c r="D101" i="24"/>
  <c r="L100" i="24"/>
  <c r="J100" i="24"/>
  <c r="J103" i="24" s="1"/>
  <c r="F100" i="24"/>
  <c r="F103" i="24" s="1"/>
  <c r="Q97" i="24"/>
  <c r="P97" i="24"/>
  <c r="O97" i="24"/>
  <c r="I97" i="24"/>
  <c r="H97" i="24"/>
  <c r="E97" i="24"/>
  <c r="D97" i="24"/>
  <c r="L95" i="24"/>
  <c r="J95" i="24"/>
  <c r="J97" i="24" s="1"/>
  <c r="F95" i="24"/>
  <c r="M95" i="24" s="1"/>
  <c r="L94" i="24"/>
  <c r="J94" i="24"/>
  <c r="F94" i="24"/>
  <c r="M94" i="24" s="1"/>
  <c r="M93" i="24"/>
  <c r="L93" i="24"/>
  <c r="L97" i="24" s="1"/>
  <c r="J93" i="24"/>
  <c r="F93" i="24"/>
  <c r="Q90" i="24"/>
  <c r="P90" i="24"/>
  <c r="O90" i="24"/>
  <c r="J90" i="24"/>
  <c r="I90" i="24"/>
  <c r="H90" i="24"/>
  <c r="E90" i="24"/>
  <c r="D90" i="24"/>
  <c r="M88" i="24"/>
  <c r="L88" i="24"/>
  <c r="L90" i="24" s="1"/>
  <c r="J88" i="24"/>
  <c r="F88" i="24"/>
  <c r="L87" i="24"/>
  <c r="J87" i="24"/>
  <c r="F87" i="24"/>
  <c r="F90" i="24" s="1"/>
  <c r="Q84" i="24"/>
  <c r="P84" i="24"/>
  <c r="O84" i="24"/>
  <c r="L84" i="24"/>
  <c r="I84" i="24"/>
  <c r="H84" i="24"/>
  <c r="F84" i="24"/>
  <c r="E84" i="24"/>
  <c r="D84" i="24"/>
  <c r="L82" i="24"/>
  <c r="J82" i="24"/>
  <c r="F82" i="24"/>
  <c r="M82" i="24" s="1"/>
  <c r="L81" i="24"/>
  <c r="J81" i="24"/>
  <c r="M81" i="24" s="1"/>
  <c r="F81" i="24"/>
  <c r="Q78" i="24"/>
  <c r="P78" i="24"/>
  <c r="O78" i="24"/>
  <c r="I78" i="24"/>
  <c r="H78" i="24"/>
  <c r="E78" i="24"/>
  <c r="D78" i="24"/>
  <c r="L76" i="24"/>
  <c r="J76" i="24"/>
  <c r="M76" i="24" s="1"/>
  <c r="F76" i="24"/>
  <c r="L75" i="24"/>
  <c r="L78" i="24" s="1"/>
  <c r="J75" i="24"/>
  <c r="F75" i="24"/>
  <c r="F78" i="24" s="1"/>
  <c r="Q72" i="24"/>
  <c r="P72" i="24"/>
  <c r="O72" i="24"/>
  <c r="I72" i="24"/>
  <c r="H72" i="24"/>
  <c r="E72" i="24"/>
  <c r="D72" i="24"/>
  <c r="L70" i="24"/>
  <c r="L72" i="24" s="1"/>
  <c r="J70" i="24"/>
  <c r="F70" i="24"/>
  <c r="M69" i="24"/>
  <c r="L69" i="24"/>
  <c r="J69" i="24"/>
  <c r="F69" i="24"/>
  <c r="F72" i="24" s="1"/>
  <c r="Q66" i="24"/>
  <c r="P66" i="24"/>
  <c r="O66" i="24"/>
  <c r="I66" i="24"/>
  <c r="H66" i="24"/>
  <c r="F66" i="24"/>
  <c r="E66" i="24"/>
  <c r="D66" i="24"/>
  <c r="L64" i="24"/>
  <c r="J64" i="24"/>
  <c r="F64" i="24"/>
  <c r="M64" i="24" s="1"/>
  <c r="L63" i="24"/>
  <c r="L66" i="24" s="1"/>
  <c r="J63" i="24"/>
  <c r="M63" i="24" s="1"/>
  <c r="F63" i="24"/>
  <c r="M62" i="24"/>
  <c r="L62" i="24"/>
  <c r="J62" i="24"/>
  <c r="F62" i="24"/>
  <c r="M61" i="24"/>
  <c r="L61" i="24"/>
  <c r="J61" i="24"/>
  <c r="J66" i="24" s="1"/>
  <c r="F61" i="24"/>
  <c r="Q58" i="24"/>
  <c r="P58" i="24"/>
  <c r="O58" i="24"/>
  <c r="I58" i="24"/>
  <c r="H58" i="24"/>
  <c r="E58" i="24"/>
  <c r="D58" i="24"/>
  <c r="M57" i="24"/>
  <c r="L57" i="24"/>
  <c r="J57" i="24"/>
  <c r="F57" i="24"/>
  <c r="M56" i="24"/>
  <c r="L56" i="24"/>
  <c r="J56" i="24"/>
  <c r="F56" i="24"/>
  <c r="M55" i="24"/>
  <c r="L55" i="24"/>
  <c r="L58" i="24" s="1"/>
  <c r="J55" i="24"/>
  <c r="F55" i="24"/>
  <c r="L54" i="24"/>
  <c r="J54" i="24"/>
  <c r="F54" i="24"/>
  <c r="M54" i="24" s="1"/>
  <c r="L53" i="24"/>
  <c r="J53" i="24"/>
  <c r="J58" i="24" s="1"/>
  <c r="F53" i="24"/>
  <c r="F58" i="24" s="1"/>
  <c r="Q50" i="24"/>
  <c r="P50" i="24"/>
  <c r="O50" i="24"/>
  <c r="I50" i="24"/>
  <c r="H50" i="24"/>
  <c r="E50" i="24"/>
  <c r="D50" i="24"/>
  <c r="M49" i="24"/>
  <c r="L49" i="24"/>
  <c r="J49" i="24"/>
  <c r="F49" i="24"/>
  <c r="L48" i="24"/>
  <c r="J48" i="24"/>
  <c r="F48" i="24"/>
  <c r="M48" i="24" s="1"/>
  <c r="M47" i="24"/>
  <c r="L47" i="24"/>
  <c r="J47" i="24"/>
  <c r="F47" i="24"/>
  <c r="L46" i="24"/>
  <c r="J46" i="24"/>
  <c r="F46" i="24"/>
  <c r="L45" i="24"/>
  <c r="L50" i="24" s="1"/>
  <c r="J45" i="24"/>
  <c r="J50" i="24" s="1"/>
  <c r="F45" i="24"/>
  <c r="M45" i="24" s="1"/>
  <c r="Q42" i="24"/>
  <c r="P42" i="24"/>
  <c r="O42" i="24"/>
  <c r="I42" i="24"/>
  <c r="H42" i="24"/>
  <c r="E42" i="24"/>
  <c r="D42" i="24"/>
  <c r="L41" i="24"/>
  <c r="J41" i="24"/>
  <c r="M41" i="24" s="1"/>
  <c r="F41" i="24"/>
  <c r="L40" i="24"/>
  <c r="J40" i="24"/>
  <c r="F40" i="24"/>
  <c r="L39" i="24"/>
  <c r="J39" i="24"/>
  <c r="M39" i="24" s="1"/>
  <c r="F39" i="24"/>
  <c r="L38" i="24"/>
  <c r="J38" i="24"/>
  <c r="F38" i="24"/>
  <c r="L37" i="24"/>
  <c r="J37" i="24"/>
  <c r="M37" i="24" s="1"/>
  <c r="F37" i="24"/>
  <c r="L36" i="24"/>
  <c r="J36" i="24"/>
  <c r="F36" i="24"/>
  <c r="M36" i="24" s="1"/>
  <c r="L35" i="24"/>
  <c r="J35" i="24"/>
  <c r="M35" i="24" s="1"/>
  <c r="F35" i="24"/>
  <c r="L34" i="24"/>
  <c r="J34" i="24"/>
  <c r="F34" i="24"/>
  <c r="L33" i="24"/>
  <c r="J33" i="24"/>
  <c r="M33" i="24" s="1"/>
  <c r="F33" i="24"/>
  <c r="L32" i="24"/>
  <c r="J32" i="24"/>
  <c r="F32" i="24"/>
  <c r="M31" i="24"/>
  <c r="L31" i="24"/>
  <c r="L42" i="24" s="1"/>
  <c r="J31" i="24"/>
  <c r="F31" i="24"/>
  <c r="F42" i="24" s="1"/>
  <c r="Q28" i="24"/>
  <c r="Q110" i="24" s="1"/>
  <c r="P28" i="24"/>
  <c r="O28" i="24"/>
  <c r="H28" i="24"/>
  <c r="E28" i="24"/>
  <c r="D28" i="24"/>
  <c r="L26" i="24"/>
  <c r="J26" i="24"/>
  <c r="F26" i="24"/>
  <c r="M26" i="24" s="1"/>
  <c r="L25" i="24"/>
  <c r="J25" i="24"/>
  <c r="F25" i="24"/>
  <c r="M25" i="24" s="1"/>
  <c r="L24" i="24"/>
  <c r="J24" i="24"/>
  <c r="F24" i="24"/>
  <c r="M24" i="24" s="1"/>
  <c r="L23" i="24"/>
  <c r="J23" i="24"/>
  <c r="F23" i="24"/>
  <c r="M23" i="24" s="1"/>
  <c r="L22" i="24"/>
  <c r="J22" i="24"/>
  <c r="F22" i="24"/>
  <c r="M22" i="24" s="1"/>
  <c r="L21" i="24"/>
  <c r="J21" i="24"/>
  <c r="F21" i="24"/>
  <c r="M21" i="24" s="1"/>
  <c r="L20" i="24"/>
  <c r="J20" i="24"/>
  <c r="F20" i="24"/>
  <c r="M20" i="24" s="1"/>
  <c r="L19" i="24"/>
  <c r="J19" i="24"/>
  <c r="F19" i="24"/>
  <c r="L18" i="24"/>
  <c r="J18" i="24"/>
  <c r="F18" i="24"/>
  <c r="M18" i="24" s="1"/>
  <c r="L17" i="24"/>
  <c r="J17" i="24"/>
  <c r="F17" i="24"/>
  <c r="M17" i="24" s="1"/>
  <c r="L16" i="24"/>
  <c r="J16" i="24"/>
  <c r="I16" i="24"/>
  <c r="I28" i="24" s="1"/>
  <c r="I110" i="24" s="1"/>
  <c r="F16" i="24"/>
  <c r="M16" i="24" s="1"/>
  <c r="M15" i="24"/>
  <c r="L15" i="24"/>
  <c r="J15" i="24"/>
  <c r="F15" i="24"/>
  <c r="M14" i="24"/>
  <c r="L14" i="24"/>
  <c r="J14" i="24"/>
  <c r="F14" i="24"/>
  <c r="M13" i="24"/>
  <c r="L13" i="24"/>
  <c r="J13" i="24"/>
  <c r="F13" i="24"/>
  <c r="L12" i="24"/>
  <c r="J12" i="24"/>
  <c r="F12" i="24"/>
  <c r="L11" i="24"/>
  <c r="J11" i="24"/>
  <c r="M11" i="24" s="1"/>
  <c r="F11" i="24"/>
  <c r="E3" i="24"/>
  <c r="E2" i="24"/>
  <c r="P110" i="23"/>
  <c r="Q108" i="23"/>
  <c r="P108" i="23"/>
  <c r="O108" i="23"/>
  <c r="J108" i="23"/>
  <c r="I108" i="23"/>
  <c r="H108" i="23"/>
  <c r="E108" i="23"/>
  <c r="D108" i="23"/>
  <c r="L106" i="23"/>
  <c r="L108" i="23" s="1"/>
  <c r="J106" i="23"/>
  <c r="M106" i="23" s="1"/>
  <c r="F106" i="23"/>
  <c r="F108" i="23" s="1"/>
  <c r="Q103" i="23"/>
  <c r="P103" i="23"/>
  <c r="O103" i="23"/>
  <c r="J103" i="23"/>
  <c r="I103" i="23"/>
  <c r="H103" i="23"/>
  <c r="E103" i="23"/>
  <c r="D103" i="23"/>
  <c r="L101" i="23"/>
  <c r="L103" i="23" s="1"/>
  <c r="J101" i="23"/>
  <c r="M101" i="23" s="1"/>
  <c r="F101" i="23"/>
  <c r="M100" i="23"/>
  <c r="S100" i="23" s="1"/>
  <c r="L100" i="23"/>
  <c r="J100" i="23"/>
  <c r="F100" i="23"/>
  <c r="F103" i="23" s="1"/>
  <c r="Q97" i="23"/>
  <c r="P97" i="23"/>
  <c r="O97" i="23"/>
  <c r="I97" i="23"/>
  <c r="H97" i="23"/>
  <c r="E97" i="23"/>
  <c r="E110" i="23" s="1"/>
  <c r="D97" i="23"/>
  <c r="L95" i="23"/>
  <c r="J95" i="23"/>
  <c r="F95" i="23"/>
  <c r="M95" i="23" s="1"/>
  <c r="M94" i="23"/>
  <c r="L94" i="23"/>
  <c r="L97" i="23" s="1"/>
  <c r="J94" i="23"/>
  <c r="F94" i="23"/>
  <c r="L93" i="23"/>
  <c r="J93" i="23"/>
  <c r="J97" i="23" s="1"/>
  <c r="F93" i="23"/>
  <c r="M93" i="23" s="1"/>
  <c r="Q90" i="23"/>
  <c r="P90" i="23"/>
  <c r="O90" i="23"/>
  <c r="L90" i="23"/>
  <c r="I90" i="23"/>
  <c r="H90" i="23"/>
  <c r="F90" i="23"/>
  <c r="E90" i="23"/>
  <c r="D90" i="23"/>
  <c r="L88" i="23"/>
  <c r="J88" i="23"/>
  <c r="F88" i="23"/>
  <c r="M88" i="23" s="1"/>
  <c r="L87" i="23"/>
  <c r="J87" i="23"/>
  <c r="M87" i="23" s="1"/>
  <c r="F87" i="23"/>
  <c r="Q84" i="23"/>
  <c r="P84" i="23"/>
  <c r="O84" i="23"/>
  <c r="I84" i="23"/>
  <c r="H84" i="23"/>
  <c r="E84" i="23"/>
  <c r="D84" i="23"/>
  <c r="L82" i="23"/>
  <c r="J82" i="23"/>
  <c r="M82" i="23" s="1"/>
  <c r="F82" i="23"/>
  <c r="L81" i="23"/>
  <c r="L84" i="23" s="1"/>
  <c r="J81" i="23"/>
  <c r="F81" i="23"/>
  <c r="F84" i="23" s="1"/>
  <c r="Q78" i="23"/>
  <c r="P78" i="23"/>
  <c r="O78" i="23"/>
  <c r="H78" i="23"/>
  <c r="E78" i="23"/>
  <c r="D78" i="23"/>
  <c r="L76" i="23"/>
  <c r="L78" i="23" s="1"/>
  <c r="J76" i="23"/>
  <c r="M76" i="23" s="1"/>
  <c r="F76" i="23"/>
  <c r="L75" i="23"/>
  <c r="I75" i="23"/>
  <c r="J75" i="23" s="1"/>
  <c r="J78" i="23" s="1"/>
  <c r="F75" i="23"/>
  <c r="Q72" i="23"/>
  <c r="Q110" i="23" s="1"/>
  <c r="P72" i="23"/>
  <c r="O72" i="23"/>
  <c r="I72" i="23"/>
  <c r="H72" i="23"/>
  <c r="F72" i="23"/>
  <c r="E72" i="23"/>
  <c r="D72" i="23"/>
  <c r="L70" i="23"/>
  <c r="J70" i="23"/>
  <c r="F70" i="23"/>
  <c r="M70" i="23" s="1"/>
  <c r="L69" i="23"/>
  <c r="L72" i="23" s="1"/>
  <c r="J69" i="23"/>
  <c r="M69" i="23" s="1"/>
  <c r="F69" i="23"/>
  <c r="Q66" i="23"/>
  <c r="P66" i="23"/>
  <c r="O66" i="23"/>
  <c r="I66" i="23"/>
  <c r="H66" i="23"/>
  <c r="E66" i="23"/>
  <c r="D66" i="23"/>
  <c r="M64" i="23"/>
  <c r="L64" i="23"/>
  <c r="J64" i="23"/>
  <c r="F64" i="23"/>
  <c r="L63" i="23"/>
  <c r="J63" i="23"/>
  <c r="F63" i="23"/>
  <c r="M63" i="23" s="1"/>
  <c r="L62" i="23"/>
  <c r="J62" i="23"/>
  <c r="M62" i="23" s="1"/>
  <c r="F62" i="23"/>
  <c r="L61" i="23"/>
  <c r="L66" i="23" s="1"/>
  <c r="J61" i="23"/>
  <c r="F61" i="23"/>
  <c r="Q58" i="23"/>
  <c r="P58" i="23"/>
  <c r="O58" i="23"/>
  <c r="I58" i="23"/>
  <c r="H58" i="23"/>
  <c r="E58" i="23"/>
  <c r="D58" i="23"/>
  <c r="L57" i="23"/>
  <c r="J57" i="23"/>
  <c r="F57" i="23"/>
  <c r="M57" i="23" s="1"/>
  <c r="L56" i="23"/>
  <c r="J56" i="23"/>
  <c r="M56" i="23" s="1"/>
  <c r="F56" i="23"/>
  <c r="L55" i="23"/>
  <c r="J55" i="23"/>
  <c r="J58" i="23" s="1"/>
  <c r="F55" i="23"/>
  <c r="L54" i="23"/>
  <c r="J54" i="23"/>
  <c r="F54" i="23"/>
  <c r="M54" i="23" s="1"/>
  <c r="M53" i="23"/>
  <c r="L53" i="23"/>
  <c r="L58" i="23" s="1"/>
  <c r="J53" i="23"/>
  <c r="F53" i="23"/>
  <c r="F58" i="23" s="1"/>
  <c r="Q50" i="23"/>
  <c r="P50" i="23"/>
  <c r="O50" i="23"/>
  <c r="I50" i="23"/>
  <c r="H50" i="23"/>
  <c r="E50" i="23"/>
  <c r="D50" i="23"/>
  <c r="L49" i="23"/>
  <c r="J49" i="23"/>
  <c r="M49" i="23" s="1"/>
  <c r="F49" i="23"/>
  <c r="L48" i="23"/>
  <c r="J48" i="23"/>
  <c r="F48" i="23"/>
  <c r="M48" i="23" s="1"/>
  <c r="L47" i="23"/>
  <c r="L50" i="23" s="1"/>
  <c r="J47" i="23"/>
  <c r="F47" i="23"/>
  <c r="M46" i="23"/>
  <c r="L46" i="23"/>
  <c r="J46" i="23"/>
  <c r="F46" i="23"/>
  <c r="M45" i="23"/>
  <c r="L45" i="23"/>
  <c r="J45" i="23"/>
  <c r="F45" i="23"/>
  <c r="F50" i="23" s="1"/>
  <c r="Q42" i="23"/>
  <c r="P42" i="23"/>
  <c r="O42" i="23"/>
  <c r="L42" i="23"/>
  <c r="I42" i="23"/>
  <c r="H42" i="23"/>
  <c r="E42" i="23"/>
  <c r="D42" i="23"/>
  <c r="M41" i="23"/>
  <c r="L41" i="23"/>
  <c r="J41" i="23"/>
  <c r="F41" i="23"/>
  <c r="M40" i="23"/>
  <c r="L40" i="23"/>
  <c r="J40" i="23"/>
  <c r="F40" i="23"/>
  <c r="M39" i="23"/>
  <c r="L39" i="23"/>
  <c r="J39" i="23"/>
  <c r="F39" i="23"/>
  <c r="M38" i="23"/>
  <c r="L38" i="23"/>
  <c r="J38" i="23"/>
  <c r="F38" i="23"/>
  <c r="M37" i="23"/>
  <c r="L37" i="23"/>
  <c r="J37" i="23"/>
  <c r="F37" i="23"/>
  <c r="M36" i="23"/>
  <c r="L36" i="23"/>
  <c r="J36" i="23"/>
  <c r="F36" i="23"/>
  <c r="M35" i="23"/>
  <c r="L35" i="23"/>
  <c r="J35" i="23"/>
  <c r="F35" i="23"/>
  <c r="M34" i="23"/>
  <c r="L34" i="23"/>
  <c r="J34" i="23"/>
  <c r="F34" i="23"/>
  <c r="M33" i="23"/>
  <c r="L33" i="23"/>
  <c r="J33" i="23"/>
  <c r="F33" i="23"/>
  <c r="L32" i="23"/>
  <c r="J32" i="23"/>
  <c r="F32" i="23"/>
  <c r="M32" i="23" s="1"/>
  <c r="L31" i="23"/>
  <c r="J31" i="23"/>
  <c r="J42" i="23" s="1"/>
  <c r="F31" i="23"/>
  <c r="Q28" i="23"/>
  <c r="P28" i="23"/>
  <c r="O28" i="23"/>
  <c r="H28" i="23"/>
  <c r="E28" i="23"/>
  <c r="D28" i="23"/>
  <c r="D110" i="23" s="1"/>
  <c r="M26" i="23"/>
  <c r="L26" i="23"/>
  <c r="J26" i="23"/>
  <c r="F26" i="23"/>
  <c r="L25" i="23"/>
  <c r="J25" i="23"/>
  <c r="F25" i="23"/>
  <c r="M25" i="23" s="1"/>
  <c r="M24" i="23"/>
  <c r="L24" i="23"/>
  <c r="J24" i="23"/>
  <c r="F24" i="23"/>
  <c r="L23" i="23"/>
  <c r="J23" i="23"/>
  <c r="F23" i="23"/>
  <c r="M23" i="23" s="1"/>
  <c r="M22" i="23"/>
  <c r="L22" i="23"/>
  <c r="J22" i="23"/>
  <c r="F22" i="23"/>
  <c r="L21" i="23"/>
  <c r="J21" i="23"/>
  <c r="F21" i="23"/>
  <c r="M21" i="23" s="1"/>
  <c r="M20" i="23"/>
  <c r="L20" i="23"/>
  <c r="J20" i="23"/>
  <c r="F20" i="23"/>
  <c r="L19" i="23"/>
  <c r="J19" i="23"/>
  <c r="F19" i="23"/>
  <c r="M19" i="23" s="1"/>
  <c r="M18" i="23"/>
  <c r="L18" i="23"/>
  <c r="J18" i="23"/>
  <c r="F18" i="23"/>
  <c r="L17" i="23"/>
  <c r="J17" i="23"/>
  <c r="F17" i="23"/>
  <c r="M17" i="23" s="1"/>
  <c r="M16" i="23"/>
  <c r="L16" i="23"/>
  <c r="J16" i="23"/>
  <c r="F16" i="23"/>
  <c r="L15" i="23"/>
  <c r="I15" i="23"/>
  <c r="F15" i="23"/>
  <c r="L14" i="23"/>
  <c r="J14" i="23"/>
  <c r="M14" i="23" s="1"/>
  <c r="F14" i="23"/>
  <c r="L13" i="23"/>
  <c r="J13" i="23"/>
  <c r="F13" i="23"/>
  <c r="L12" i="23"/>
  <c r="J12" i="23"/>
  <c r="F12" i="23"/>
  <c r="M12" i="23" s="1"/>
  <c r="M11" i="23"/>
  <c r="L11" i="23"/>
  <c r="L28" i="23" s="1"/>
  <c r="J11" i="23"/>
  <c r="F11" i="23"/>
  <c r="E3" i="23"/>
  <c r="E2" i="23"/>
  <c r="Q108" i="22"/>
  <c r="P108" i="22"/>
  <c r="O108" i="22"/>
  <c r="I108" i="22"/>
  <c r="H108" i="22"/>
  <c r="E108" i="22"/>
  <c r="D108" i="22"/>
  <c r="L106" i="22"/>
  <c r="L108" i="22" s="1"/>
  <c r="J106" i="22"/>
  <c r="J108" i="22" s="1"/>
  <c r="F106" i="22"/>
  <c r="Q103" i="22"/>
  <c r="P103" i="22"/>
  <c r="O103" i="22"/>
  <c r="I103" i="22"/>
  <c r="H103" i="22"/>
  <c r="E103" i="22"/>
  <c r="D103" i="22"/>
  <c r="L101" i="22"/>
  <c r="L103" i="22" s="1"/>
  <c r="J101" i="22"/>
  <c r="F101" i="22"/>
  <c r="M101" i="22" s="1"/>
  <c r="L100" i="22"/>
  <c r="J100" i="22"/>
  <c r="F100" i="22"/>
  <c r="Q97" i="22"/>
  <c r="P97" i="22"/>
  <c r="O97" i="22"/>
  <c r="I97" i="22"/>
  <c r="H97" i="22"/>
  <c r="E97" i="22"/>
  <c r="D97" i="22"/>
  <c r="L95" i="22"/>
  <c r="J95" i="22"/>
  <c r="F95" i="22"/>
  <c r="M95" i="22" s="1"/>
  <c r="L94" i="22"/>
  <c r="J94" i="22"/>
  <c r="F94" i="22"/>
  <c r="M94" i="22" s="1"/>
  <c r="L93" i="22"/>
  <c r="L97" i="22" s="1"/>
  <c r="J93" i="22"/>
  <c r="J97" i="22" s="1"/>
  <c r="F93" i="22"/>
  <c r="M93" i="22" s="1"/>
  <c r="Q90" i="22"/>
  <c r="P90" i="22"/>
  <c r="O90" i="22"/>
  <c r="I90" i="22"/>
  <c r="H90" i="22"/>
  <c r="F90" i="22"/>
  <c r="E90" i="22"/>
  <c r="D90" i="22"/>
  <c r="L88" i="22"/>
  <c r="J88" i="22"/>
  <c r="F88" i="22"/>
  <c r="M88" i="22" s="1"/>
  <c r="M87" i="22"/>
  <c r="L87" i="22"/>
  <c r="L90" i="22" s="1"/>
  <c r="J87" i="22"/>
  <c r="J90" i="22" s="1"/>
  <c r="F87" i="22"/>
  <c r="Q84" i="22"/>
  <c r="P84" i="22"/>
  <c r="O84" i="22"/>
  <c r="J84" i="22"/>
  <c r="I84" i="22"/>
  <c r="H84" i="22"/>
  <c r="E84" i="22"/>
  <c r="D84" i="22"/>
  <c r="M82" i="22"/>
  <c r="L82" i="22"/>
  <c r="L84" i="22" s="1"/>
  <c r="J82" i="22"/>
  <c r="F82" i="22"/>
  <c r="L81" i="22"/>
  <c r="J81" i="22"/>
  <c r="F81" i="22"/>
  <c r="Q78" i="22"/>
  <c r="P78" i="22"/>
  <c r="O78" i="22"/>
  <c r="L78" i="22"/>
  <c r="I78" i="22"/>
  <c r="H78" i="22"/>
  <c r="E78" i="22"/>
  <c r="D78" i="22"/>
  <c r="L76" i="22"/>
  <c r="J76" i="22"/>
  <c r="F76" i="22"/>
  <c r="M76" i="22" s="1"/>
  <c r="L75" i="22"/>
  <c r="J75" i="22"/>
  <c r="F75" i="22"/>
  <c r="Q72" i="22"/>
  <c r="P72" i="22"/>
  <c r="O72" i="22"/>
  <c r="I72" i="22"/>
  <c r="H72" i="22"/>
  <c r="E72" i="22"/>
  <c r="D72" i="22"/>
  <c r="M70" i="22"/>
  <c r="L70" i="22"/>
  <c r="J70" i="22"/>
  <c r="F70" i="22"/>
  <c r="M69" i="22"/>
  <c r="L69" i="22"/>
  <c r="L72" i="22" s="1"/>
  <c r="J69" i="22"/>
  <c r="J72" i="22" s="1"/>
  <c r="F69" i="22"/>
  <c r="F72" i="22" s="1"/>
  <c r="Q66" i="22"/>
  <c r="P66" i="22"/>
  <c r="O66" i="22"/>
  <c r="L66" i="22"/>
  <c r="J66" i="22"/>
  <c r="I66" i="22"/>
  <c r="H66" i="22"/>
  <c r="E66" i="22"/>
  <c r="D66" i="22"/>
  <c r="L64" i="22"/>
  <c r="J64" i="22"/>
  <c r="F64" i="22"/>
  <c r="M64" i="22" s="1"/>
  <c r="M63" i="22"/>
  <c r="L63" i="22"/>
  <c r="J63" i="22"/>
  <c r="F63" i="22"/>
  <c r="L62" i="22"/>
  <c r="J62" i="22"/>
  <c r="F62" i="22"/>
  <c r="L61" i="22"/>
  <c r="J61" i="22"/>
  <c r="F61" i="22"/>
  <c r="Q58" i="22"/>
  <c r="P58" i="22"/>
  <c r="O58" i="22"/>
  <c r="I58" i="22"/>
  <c r="H58" i="22"/>
  <c r="E58" i="22"/>
  <c r="D58" i="22"/>
  <c r="M57" i="22"/>
  <c r="L57" i="22"/>
  <c r="J57" i="22"/>
  <c r="F57" i="22"/>
  <c r="L56" i="22"/>
  <c r="J56" i="22"/>
  <c r="F56" i="22"/>
  <c r="M56" i="22" s="1"/>
  <c r="M55" i="22"/>
  <c r="M58" i="22" s="1"/>
  <c r="L55" i="22"/>
  <c r="J55" i="22"/>
  <c r="F55" i="22"/>
  <c r="L54" i="22"/>
  <c r="L58" i="22" s="1"/>
  <c r="J54" i="22"/>
  <c r="F54" i="22"/>
  <c r="M54" i="22" s="1"/>
  <c r="L53" i="22"/>
  <c r="J53" i="22"/>
  <c r="J58" i="22" s="1"/>
  <c r="F53" i="22"/>
  <c r="M53" i="22" s="1"/>
  <c r="Q50" i="22"/>
  <c r="P50" i="22"/>
  <c r="O50" i="22"/>
  <c r="O110" i="22" s="1"/>
  <c r="I50" i="22"/>
  <c r="H50" i="22"/>
  <c r="E50" i="22"/>
  <c r="D50" i="22"/>
  <c r="L49" i="22"/>
  <c r="J49" i="22"/>
  <c r="F49" i="22"/>
  <c r="M49" i="22" s="1"/>
  <c r="L48" i="22"/>
  <c r="J48" i="22"/>
  <c r="F48" i="22"/>
  <c r="M48" i="22" s="1"/>
  <c r="L47" i="22"/>
  <c r="J47" i="22"/>
  <c r="F47" i="22"/>
  <c r="M47" i="22" s="1"/>
  <c r="L46" i="22"/>
  <c r="J46" i="22"/>
  <c r="F46" i="22"/>
  <c r="M46" i="22" s="1"/>
  <c r="L45" i="22"/>
  <c r="L50" i="22" s="1"/>
  <c r="J45" i="22"/>
  <c r="J50" i="22" s="1"/>
  <c r="F45" i="22"/>
  <c r="M45" i="22" s="1"/>
  <c r="Q42" i="22"/>
  <c r="P42" i="22"/>
  <c r="O42" i="22"/>
  <c r="I42" i="22"/>
  <c r="H42" i="22"/>
  <c r="D42" i="22"/>
  <c r="L41" i="22"/>
  <c r="J41" i="22"/>
  <c r="F41" i="22"/>
  <c r="M41" i="22" s="1"/>
  <c r="L40" i="22"/>
  <c r="J40" i="22"/>
  <c r="F40" i="22"/>
  <c r="L39" i="22"/>
  <c r="J39" i="22"/>
  <c r="F39" i="22"/>
  <c r="M39" i="22" s="1"/>
  <c r="L38" i="22"/>
  <c r="J38" i="22"/>
  <c r="F38" i="22"/>
  <c r="L37" i="22"/>
  <c r="J37" i="22"/>
  <c r="F37" i="22"/>
  <c r="M37" i="22" s="1"/>
  <c r="L36" i="22"/>
  <c r="J36" i="22"/>
  <c r="E36" i="22"/>
  <c r="F36" i="22" s="1"/>
  <c r="L35" i="22"/>
  <c r="J35" i="22"/>
  <c r="F35" i="22"/>
  <c r="M35" i="22" s="1"/>
  <c r="M34" i="22"/>
  <c r="L34" i="22"/>
  <c r="J34" i="22"/>
  <c r="F34" i="22"/>
  <c r="L33" i="22"/>
  <c r="J33" i="22"/>
  <c r="F33" i="22"/>
  <c r="M33" i="22" s="1"/>
  <c r="L32" i="22"/>
  <c r="J32" i="22"/>
  <c r="E32" i="22"/>
  <c r="F32" i="22" s="1"/>
  <c r="L31" i="22"/>
  <c r="J31" i="22"/>
  <c r="F31" i="22"/>
  <c r="Q28" i="22"/>
  <c r="P28" i="22"/>
  <c r="O28" i="22"/>
  <c r="I28" i="22"/>
  <c r="I110" i="22" s="1"/>
  <c r="H28" i="22"/>
  <c r="E28" i="22"/>
  <c r="D28" i="22"/>
  <c r="L26" i="22"/>
  <c r="J26" i="22"/>
  <c r="F26" i="22"/>
  <c r="M26" i="22" s="1"/>
  <c r="L25" i="22"/>
  <c r="J25" i="22"/>
  <c r="F25" i="22"/>
  <c r="M25" i="22" s="1"/>
  <c r="L24" i="22"/>
  <c r="J24" i="22"/>
  <c r="F24" i="22"/>
  <c r="M24" i="22" s="1"/>
  <c r="L23" i="22"/>
  <c r="J23" i="22"/>
  <c r="F23" i="22"/>
  <c r="M23" i="22" s="1"/>
  <c r="L22" i="22"/>
  <c r="J22" i="22"/>
  <c r="F22" i="22"/>
  <c r="L21" i="22"/>
  <c r="J21" i="22"/>
  <c r="F21" i="22"/>
  <c r="M21" i="22" s="1"/>
  <c r="L20" i="22"/>
  <c r="J20" i="22"/>
  <c r="F20" i="22"/>
  <c r="M20" i="22" s="1"/>
  <c r="L19" i="22"/>
  <c r="J19" i="22"/>
  <c r="F19" i="22"/>
  <c r="M19" i="22" s="1"/>
  <c r="L18" i="22"/>
  <c r="J18" i="22"/>
  <c r="F18" i="22"/>
  <c r="M18" i="22" s="1"/>
  <c r="L17" i="22"/>
  <c r="J17" i="22"/>
  <c r="F17" i="22"/>
  <c r="M17" i="22" s="1"/>
  <c r="L16" i="22"/>
  <c r="J16" i="22"/>
  <c r="F16" i="22"/>
  <c r="M16" i="22" s="1"/>
  <c r="L15" i="22"/>
  <c r="J15" i="22"/>
  <c r="F15" i="22"/>
  <c r="M15" i="22" s="1"/>
  <c r="L14" i="22"/>
  <c r="J14" i="22"/>
  <c r="F14" i="22"/>
  <c r="L13" i="22"/>
  <c r="J13" i="22"/>
  <c r="F13" i="22"/>
  <c r="M13" i="22" s="1"/>
  <c r="L12" i="22"/>
  <c r="J12" i="22"/>
  <c r="J28" i="22" s="1"/>
  <c r="F12" i="22"/>
  <c r="M12" i="22" s="1"/>
  <c r="L11" i="22"/>
  <c r="J11" i="22"/>
  <c r="M11" i="22" s="1"/>
  <c r="F11" i="22"/>
  <c r="E3" i="22"/>
  <c r="E2" i="22"/>
  <c r="H110" i="21"/>
  <c r="Q108" i="21"/>
  <c r="P108" i="21"/>
  <c r="O108" i="21"/>
  <c r="L108" i="21"/>
  <c r="I108" i="21"/>
  <c r="H108" i="21"/>
  <c r="F108" i="21"/>
  <c r="E108" i="21"/>
  <c r="D108" i="21"/>
  <c r="S106" i="21"/>
  <c r="M106" i="21"/>
  <c r="M108" i="21" s="1"/>
  <c r="L106" i="21"/>
  <c r="J106" i="21"/>
  <c r="J108" i="21" s="1"/>
  <c r="F106" i="21"/>
  <c r="Q103" i="21"/>
  <c r="P103" i="21"/>
  <c r="O103" i="21"/>
  <c r="L103" i="21"/>
  <c r="I103" i="21"/>
  <c r="H103" i="21"/>
  <c r="E103" i="21"/>
  <c r="D103" i="21"/>
  <c r="M101" i="21"/>
  <c r="L101" i="21"/>
  <c r="J101" i="21"/>
  <c r="F101" i="21"/>
  <c r="L100" i="21"/>
  <c r="J100" i="21"/>
  <c r="J103" i="21" s="1"/>
  <c r="F100" i="21"/>
  <c r="Q97" i="21"/>
  <c r="P97" i="21"/>
  <c r="O97" i="21"/>
  <c r="I97" i="21"/>
  <c r="H97" i="21"/>
  <c r="E97" i="21"/>
  <c r="D97" i="21"/>
  <c r="L95" i="21"/>
  <c r="J95" i="21"/>
  <c r="F95" i="21"/>
  <c r="M95" i="21" s="1"/>
  <c r="L94" i="21"/>
  <c r="J94" i="21"/>
  <c r="F94" i="21"/>
  <c r="M94" i="21" s="1"/>
  <c r="L93" i="21"/>
  <c r="L97" i="21" s="1"/>
  <c r="J93" i="21"/>
  <c r="J97" i="21" s="1"/>
  <c r="F93" i="21"/>
  <c r="F97" i="21" s="1"/>
  <c r="Q90" i="21"/>
  <c r="P90" i="21"/>
  <c r="O90" i="21"/>
  <c r="J90" i="21"/>
  <c r="I90" i="21"/>
  <c r="H90" i="21"/>
  <c r="F90" i="21"/>
  <c r="E90" i="21"/>
  <c r="D90" i="21"/>
  <c r="L88" i="21"/>
  <c r="J88" i="21"/>
  <c r="F88" i="21"/>
  <c r="M88" i="21" s="1"/>
  <c r="L87" i="21"/>
  <c r="L90" i="21" s="1"/>
  <c r="J87" i="21"/>
  <c r="M87" i="21" s="1"/>
  <c r="F87" i="21"/>
  <c r="Q84" i="21"/>
  <c r="P84" i="21"/>
  <c r="O84" i="21"/>
  <c r="I84" i="21"/>
  <c r="H84" i="21"/>
  <c r="F84" i="21"/>
  <c r="E84" i="21"/>
  <c r="D84" i="21"/>
  <c r="L82" i="21"/>
  <c r="J82" i="21"/>
  <c r="M82" i="21" s="1"/>
  <c r="F82" i="21"/>
  <c r="M81" i="21"/>
  <c r="L81" i="21"/>
  <c r="L84" i="21" s="1"/>
  <c r="J81" i="21"/>
  <c r="J84" i="21" s="1"/>
  <c r="F81" i="21"/>
  <c r="Q78" i="21"/>
  <c r="P78" i="21"/>
  <c r="O78" i="21"/>
  <c r="L78" i="21"/>
  <c r="H78" i="21"/>
  <c r="F78" i="21"/>
  <c r="E78" i="21"/>
  <c r="D78" i="21"/>
  <c r="M76" i="21"/>
  <c r="L76" i="21"/>
  <c r="J76" i="21"/>
  <c r="F76" i="21"/>
  <c r="L75" i="21"/>
  <c r="I75" i="21"/>
  <c r="I78" i="21" s="1"/>
  <c r="F75" i="21"/>
  <c r="Q72" i="21"/>
  <c r="P72" i="21"/>
  <c r="O72" i="21"/>
  <c r="I72" i="21"/>
  <c r="H72" i="21"/>
  <c r="F72" i="21"/>
  <c r="E72" i="21"/>
  <c r="D72" i="21"/>
  <c r="L70" i="21"/>
  <c r="J70" i="21"/>
  <c r="J72" i="21" s="1"/>
  <c r="F70" i="21"/>
  <c r="L69" i="21"/>
  <c r="L72" i="21" s="1"/>
  <c r="J69" i="21"/>
  <c r="M69" i="21" s="1"/>
  <c r="F69" i="21"/>
  <c r="Q66" i="21"/>
  <c r="P66" i="21"/>
  <c r="O66" i="21"/>
  <c r="I66" i="21"/>
  <c r="H66" i="21"/>
  <c r="F66" i="21"/>
  <c r="E66" i="21"/>
  <c r="D66" i="21"/>
  <c r="L64" i="21"/>
  <c r="J64" i="21"/>
  <c r="M64" i="21" s="1"/>
  <c r="F64" i="21"/>
  <c r="L63" i="21"/>
  <c r="J63" i="21"/>
  <c r="F63" i="21"/>
  <c r="M63" i="21" s="1"/>
  <c r="L62" i="21"/>
  <c r="J62" i="21"/>
  <c r="M62" i="21" s="1"/>
  <c r="S61" i="21" s="1"/>
  <c r="F62" i="21"/>
  <c r="M61" i="21"/>
  <c r="L61" i="21"/>
  <c r="L66" i="21" s="1"/>
  <c r="J61" i="21"/>
  <c r="J66" i="21" s="1"/>
  <c r="F61" i="21"/>
  <c r="Q58" i="21"/>
  <c r="P58" i="21"/>
  <c r="O58" i="21"/>
  <c r="I58" i="21"/>
  <c r="H58" i="21"/>
  <c r="E58" i="21"/>
  <c r="D58" i="21"/>
  <c r="M57" i="21"/>
  <c r="L57" i="21"/>
  <c r="J57" i="21"/>
  <c r="F57" i="21"/>
  <c r="L56" i="21"/>
  <c r="J56" i="21"/>
  <c r="M56" i="21" s="1"/>
  <c r="F56" i="21"/>
  <c r="M55" i="21"/>
  <c r="S53" i="21" s="1"/>
  <c r="L55" i="21"/>
  <c r="L58" i="21" s="1"/>
  <c r="J55" i="21"/>
  <c r="F55" i="21"/>
  <c r="L54" i="21"/>
  <c r="J54" i="21"/>
  <c r="F54" i="21"/>
  <c r="M54" i="21" s="1"/>
  <c r="L53" i="21"/>
  <c r="J53" i="21"/>
  <c r="J58" i="21" s="1"/>
  <c r="F53" i="21"/>
  <c r="M53" i="21" s="1"/>
  <c r="Q50" i="21"/>
  <c r="P50" i="21"/>
  <c r="O50" i="21"/>
  <c r="I50" i="21"/>
  <c r="H50" i="21"/>
  <c r="D50" i="21"/>
  <c r="M49" i="21"/>
  <c r="L49" i="21"/>
  <c r="J49" i="21"/>
  <c r="F49" i="21"/>
  <c r="L48" i="21"/>
  <c r="J48" i="21"/>
  <c r="F48" i="21"/>
  <c r="M48" i="21" s="1"/>
  <c r="M47" i="21"/>
  <c r="L47" i="21"/>
  <c r="J47" i="21"/>
  <c r="E47" i="21"/>
  <c r="F47" i="21" s="1"/>
  <c r="L46" i="21"/>
  <c r="J46" i="21"/>
  <c r="F46" i="21"/>
  <c r="L45" i="21"/>
  <c r="L50" i="21" s="1"/>
  <c r="J45" i="21"/>
  <c r="M45" i="21" s="1"/>
  <c r="F45" i="21"/>
  <c r="Q42" i="21"/>
  <c r="P42" i="21"/>
  <c r="O42" i="21"/>
  <c r="I42" i="21"/>
  <c r="H42" i="21"/>
  <c r="D42" i="21"/>
  <c r="L41" i="21"/>
  <c r="J41" i="21"/>
  <c r="M41" i="21" s="1"/>
  <c r="F41" i="21"/>
  <c r="L40" i="21"/>
  <c r="J40" i="21"/>
  <c r="F40" i="21"/>
  <c r="M40" i="21" s="1"/>
  <c r="L39" i="21"/>
  <c r="J39" i="21"/>
  <c r="M39" i="21" s="1"/>
  <c r="F39" i="21"/>
  <c r="L38" i="21"/>
  <c r="J38" i="21"/>
  <c r="F38" i="21"/>
  <c r="L37" i="21"/>
  <c r="J37" i="21"/>
  <c r="M37" i="21" s="1"/>
  <c r="F37" i="21"/>
  <c r="L36" i="21"/>
  <c r="J36" i="21"/>
  <c r="F36" i="21"/>
  <c r="L35" i="21"/>
  <c r="J35" i="21"/>
  <c r="M35" i="21" s="1"/>
  <c r="F35" i="21"/>
  <c r="L34" i="21"/>
  <c r="J34" i="21"/>
  <c r="E34" i="21"/>
  <c r="F34" i="21" s="1"/>
  <c r="L33" i="21"/>
  <c r="J33" i="21"/>
  <c r="M33" i="21" s="1"/>
  <c r="F33" i="21"/>
  <c r="L32" i="21"/>
  <c r="J32" i="21"/>
  <c r="E32" i="21"/>
  <c r="F32" i="21" s="1"/>
  <c r="F42" i="21" s="1"/>
  <c r="L31" i="21"/>
  <c r="J31" i="21"/>
  <c r="F31" i="21"/>
  <c r="M31" i="21" s="1"/>
  <c r="Q28" i="21"/>
  <c r="P28" i="21"/>
  <c r="P110" i="21" s="1"/>
  <c r="O28" i="21"/>
  <c r="O110" i="21" s="1"/>
  <c r="I28" i="21"/>
  <c r="H28" i="21"/>
  <c r="E28" i="21"/>
  <c r="D28" i="21"/>
  <c r="L26" i="21"/>
  <c r="J26" i="21"/>
  <c r="F26" i="21"/>
  <c r="M26" i="21" s="1"/>
  <c r="L25" i="21"/>
  <c r="J25" i="21"/>
  <c r="F25" i="21"/>
  <c r="M25" i="21" s="1"/>
  <c r="L24" i="21"/>
  <c r="J24" i="21"/>
  <c r="F24" i="21"/>
  <c r="L23" i="21"/>
  <c r="J23" i="21"/>
  <c r="F23" i="21"/>
  <c r="M23" i="21" s="1"/>
  <c r="L22" i="21"/>
  <c r="J22" i="21"/>
  <c r="F22" i="21"/>
  <c r="M22" i="21" s="1"/>
  <c r="L21" i="21"/>
  <c r="J21" i="21"/>
  <c r="F21" i="21"/>
  <c r="M21" i="21" s="1"/>
  <c r="L20" i="21"/>
  <c r="J20" i="21"/>
  <c r="J28" i="21" s="1"/>
  <c r="F20" i="21"/>
  <c r="L19" i="21"/>
  <c r="J19" i="21"/>
  <c r="F19" i="21"/>
  <c r="M19" i="21" s="1"/>
  <c r="L18" i="21"/>
  <c r="J18" i="21"/>
  <c r="F18" i="21"/>
  <c r="M18" i="21" s="1"/>
  <c r="L17" i="21"/>
  <c r="J17" i="21"/>
  <c r="F17" i="21"/>
  <c r="M17" i="21" s="1"/>
  <c r="L16" i="21"/>
  <c r="J16" i="21"/>
  <c r="M16" i="21" s="1"/>
  <c r="M15" i="21"/>
  <c r="L15" i="21"/>
  <c r="J15" i="21"/>
  <c r="F15" i="21"/>
  <c r="L14" i="21"/>
  <c r="J14" i="21"/>
  <c r="F14" i="21"/>
  <c r="M14" i="21" s="1"/>
  <c r="M13" i="21"/>
  <c r="L13" i="21"/>
  <c r="J13" i="21"/>
  <c r="F13" i="21"/>
  <c r="L12" i="21"/>
  <c r="J12" i="21"/>
  <c r="F12" i="21"/>
  <c r="L11" i="21"/>
  <c r="L28" i="21" s="1"/>
  <c r="J11" i="21"/>
  <c r="M11" i="21" s="1"/>
  <c r="F11" i="21"/>
  <c r="E3" i="21"/>
  <c r="E2" i="21"/>
  <c r="Q108" i="20"/>
  <c r="P108" i="20"/>
  <c r="O108" i="20"/>
  <c r="L108" i="20"/>
  <c r="J108" i="20"/>
  <c r="I108" i="20"/>
  <c r="H108" i="20"/>
  <c r="E108" i="20"/>
  <c r="D108" i="20"/>
  <c r="M106" i="20"/>
  <c r="L106" i="20"/>
  <c r="J106" i="20"/>
  <c r="F106" i="20"/>
  <c r="F108" i="20" s="1"/>
  <c r="Q103" i="20"/>
  <c r="P103" i="20"/>
  <c r="O103" i="20"/>
  <c r="L103" i="20"/>
  <c r="J103" i="20"/>
  <c r="I103" i="20"/>
  <c r="H103" i="20"/>
  <c r="E103" i="20"/>
  <c r="D103" i="20"/>
  <c r="M101" i="20"/>
  <c r="L101" i="20"/>
  <c r="J101" i="20"/>
  <c r="F101" i="20"/>
  <c r="L100" i="20"/>
  <c r="J100" i="20"/>
  <c r="F100" i="20"/>
  <c r="Q97" i="20"/>
  <c r="Q110" i="20" s="1"/>
  <c r="P97" i="20"/>
  <c r="O97" i="20"/>
  <c r="I97" i="20"/>
  <c r="H97" i="20"/>
  <c r="F97" i="20"/>
  <c r="E97" i="20"/>
  <c r="D97" i="20"/>
  <c r="L95" i="20"/>
  <c r="L97" i="20" s="1"/>
  <c r="J95" i="20"/>
  <c r="M95" i="20" s="1"/>
  <c r="F95" i="20"/>
  <c r="M94" i="20"/>
  <c r="S94" i="20" s="1"/>
  <c r="L94" i="20"/>
  <c r="J94" i="20"/>
  <c r="F94" i="20"/>
  <c r="L93" i="20"/>
  <c r="J93" i="20"/>
  <c r="J97" i="20" s="1"/>
  <c r="F93" i="20"/>
  <c r="M93" i="20" s="1"/>
  <c r="Q90" i="20"/>
  <c r="P90" i="20"/>
  <c r="O90" i="20"/>
  <c r="L90" i="20"/>
  <c r="I90" i="20"/>
  <c r="H90" i="20"/>
  <c r="E90" i="20"/>
  <c r="D90" i="20"/>
  <c r="L88" i="20"/>
  <c r="J88" i="20"/>
  <c r="F88" i="20"/>
  <c r="L87" i="20"/>
  <c r="J87" i="20"/>
  <c r="M87" i="20" s="1"/>
  <c r="F87" i="20"/>
  <c r="F90" i="20" s="1"/>
  <c r="Q84" i="20"/>
  <c r="P84" i="20"/>
  <c r="O84" i="20"/>
  <c r="I84" i="20"/>
  <c r="H84" i="20"/>
  <c r="E84" i="20"/>
  <c r="D84" i="20"/>
  <c r="L82" i="20"/>
  <c r="J82" i="20"/>
  <c r="M82" i="20" s="1"/>
  <c r="F82" i="20"/>
  <c r="M81" i="20"/>
  <c r="L81" i="20"/>
  <c r="L84" i="20" s="1"/>
  <c r="J81" i="20"/>
  <c r="F81" i="20"/>
  <c r="F84" i="20" s="1"/>
  <c r="Q78" i="20"/>
  <c r="P78" i="20"/>
  <c r="O78" i="20"/>
  <c r="J78" i="20"/>
  <c r="I78" i="20"/>
  <c r="H78" i="20"/>
  <c r="E78" i="20"/>
  <c r="D78" i="20"/>
  <c r="M76" i="20"/>
  <c r="L76" i="20"/>
  <c r="L78" i="20" s="1"/>
  <c r="J76" i="20"/>
  <c r="F76" i="20"/>
  <c r="L75" i="20"/>
  <c r="J75" i="20"/>
  <c r="F75" i="20"/>
  <c r="Q72" i="20"/>
  <c r="P72" i="20"/>
  <c r="O72" i="20"/>
  <c r="L72" i="20"/>
  <c r="I72" i="20"/>
  <c r="H72" i="20"/>
  <c r="H110" i="20" s="1"/>
  <c r="F72" i="20"/>
  <c r="E72" i="20"/>
  <c r="D72" i="20"/>
  <c r="L70" i="20"/>
  <c r="J70" i="20"/>
  <c r="F70" i="20"/>
  <c r="M70" i="20" s="1"/>
  <c r="L69" i="20"/>
  <c r="J69" i="20"/>
  <c r="J72" i="20" s="1"/>
  <c r="F69" i="20"/>
  <c r="M69" i="20" s="1"/>
  <c r="Q66" i="20"/>
  <c r="P66" i="20"/>
  <c r="O66" i="20"/>
  <c r="I66" i="20"/>
  <c r="H66" i="20"/>
  <c r="E66" i="20"/>
  <c r="D66" i="20"/>
  <c r="M64" i="20"/>
  <c r="L64" i="20"/>
  <c r="J64" i="20"/>
  <c r="F64" i="20"/>
  <c r="L63" i="20"/>
  <c r="J63" i="20"/>
  <c r="F63" i="20"/>
  <c r="M63" i="20" s="1"/>
  <c r="L62" i="20"/>
  <c r="J62" i="20"/>
  <c r="F62" i="20"/>
  <c r="M62" i="20" s="1"/>
  <c r="L61" i="20"/>
  <c r="L66" i="20" s="1"/>
  <c r="J61" i="20"/>
  <c r="F61" i="20"/>
  <c r="Q58" i="20"/>
  <c r="P58" i="20"/>
  <c r="O58" i="20"/>
  <c r="J58" i="20"/>
  <c r="I58" i="20"/>
  <c r="H58" i="20"/>
  <c r="E58" i="20"/>
  <c r="D58" i="20"/>
  <c r="L57" i="20"/>
  <c r="J57" i="20"/>
  <c r="F57" i="20"/>
  <c r="M57" i="20" s="1"/>
  <c r="L56" i="20"/>
  <c r="J56" i="20"/>
  <c r="F56" i="20"/>
  <c r="M56" i="20" s="1"/>
  <c r="L55" i="20"/>
  <c r="J55" i="20"/>
  <c r="F55" i="20"/>
  <c r="L54" i="20"/>
  <c r="J54" i="20"/>
  <c r="M54" i="20" s="1"/>
  <c r="F54" i="20"/>
  <c r="M53" i="20"/>
  <c r="L53" i="20"/>
  <c r="L58" i="20" s="1"/>
  <c r="J53" i="20"/>
  <c r="F53" i="20"/>
  <c r="Q50" i="20"/>
  <c r="P50" i="20"/>
  <c r="O50" i="20"/>
  <c r="L50" i="20"/>
  <c r="I50" i="20"/>
  <c r="H50" i="20"/>
  <c r="E50" i="20"/>
  <c r="D50" i="20"/>
  <c r="L49" i="20"/>
  <c r="J49" i="20"/>
  <c r="F49" i="20"/>
  <c r="L48" i="20"/>
  <c r="J48" i="20"/>
  <c r="M48" i="20" s="1"/>
  <c r="F48" i="20"/>
  <c r="L47" i="20"/>
  <c r="J47" i="20"/>
  <c r="E47" i="20"/>
  <c r="F47" i="20" s="1"/>
  <c r="M47" i="20" s="1"/>
  <c r="L46" i="20"/>
  <c r="J46" i="20"/>
  <c r="F46" i="20"/>
  <c r="M46" i="20" s="1"/>
  <c r="L45" i="20"/>
  <c r="J45" i="20"/>
  <c r="F45" i="20"/>
  <c r="M45" i="20" s="1"/>
  <c r="Q42" i="20"/>
  <c r="P42" i="20"/>
  <c r="O42" i="20"/>
  <c r="I42" i="20"/>
  <c r="H42" i="20"/>
  <c r="D42" i="20"/>
  <c r="M41" i="20"/>
  <c r="L41" i="20"/>
  <c r="J41" i="20"/>
  <c r="F41" i="20"/>
  <c r="L40" i="20"/>
  <c r="J40" i="20"/>
  <c r="F40" i="20"/>
  <c r="M40" i="20" s="1"/>
  <c r="M39" i="20"/>
  <c r="L39" i="20"/>
  <c r="J39" i="20"/>
  <c r="F39" i="20"/>
  <c r="L38" i="20"/>
  <c r="J38" i="20"/>
  <c r="E38" i="20"/>
  <c r="F38" i="20" s="1"/>
  <c r="M38" i="20" s="1"/>
  <c r="L37" i="20"/>
  <c r="J37" i="20"/>
  <c r="F37" i="20"/>
  <c r="M37" i="20" s="1"/>
  <c r="L36" i="20"/>
  <c r="J36" i="20"/>
  <c r="F36" i="20"/>
  <c r="L35" i="20"/>
  <c r="J35" i="20"/>
  <c r="F35" i="20"/>
  <c r="M35" i="20" s="1"/>
  <c r="L34" i="20"/>
  <c r="J34" i="20"/>
  <c r="E34" i="20"/>
  <c r="F34" i="20" s="1"/>
  <c r="M34" i="20" s="1"/>
  <c r="L33" i="20"/>
  <c r="J33" i="20"/>
  <c r="F33" i="20"/>
  <c r="E33" i="20"/>
  <c r="L32" i="20"/>
  <c r="J32" i="20"/>
  <c r="E32" i="20"/>
  <c r="F32" i="20" s="1"/>
  <c r="M32" i="20" s="1"/>
  <c r="L31" i="20"/>
  <c r="L42" i="20" s="1"/>
  <c r="J31" i="20"/>
  <c r="F31" i="20"/>
  <c r="Q28" i="20"/>
  <c r="P28" i="20"/>
  <c r="P110" i="20" s="1"/>
  <c r="O28" i="20"/>
  <c r="I28" i="20"/>
  <c r="H28" i="20"/>
  <c r="E28" i="20"/>
  <c r="D28" i="20"/>
  <c r="L26" i="20"/>
  <c r="J26" i="20"/>
  <c r="F26" i="20"/>
  <c r="M26" i="20" s="1"/>
  <c r="L25" i="20"/>
  <c r="J25" i="20"/>
  <c r="F25" i="20"/>
  <c r="M25" i="20" s="1"/>
  <c r="L24" i="20"/>
  <c r="J24" i="20"/>
  <c r="F24" i="20"/>
  <c r="L23" i="20"/>
  <c r="J23" i="20"/>
  <c r="F23" i="20"/>
  <c r="M23" i="20" s="1"/>
  <c r="L22" i="20"/>
  <c r="J22" i="20"/>
  <c r="F22" i="20"/>
  <c r="M22" i="20" s="1"/>
  <c r="L21" i="20"/>
  <c r="J21" i="20"/>
  <c r="F21" i="20"/>
  <c r="M21" i="20" s="1"/>
  <c r="L20" i="20"/>
  <c r="J20" i="20"/>
  <c r="F20" i="20"/>
  <c r="L19" i="20"/>
  <c r="J19" i="20"/>
  <c r="F19" i="20"/>
  <c r="M19" i="20" s="1"/>
  <c r="L18" i="20"/>
  <c r="J18" i="20"/>
  <c r="F18" i="20"/>
  <c r="M18" i="20" s="1"/>
  <c r="L17" i="20"/>
  <c r="J17" i="20"/>
  <c r="F17" i="20"/>
  <c r="M17" i="20" s="1"/>
  <c r="L16" i="20"/>
  <c r="J16" i="20"/>
  <c r="F16" i="20"/>
  <c r="L15" i="20"/>
  <c r="J15" i="20"/>
  <c r="F15" i="20"/>
  <c r="M15" i="20" s="1"/>
  <c r="L14" i="20"/>
  <c r="J14" i="20"/>
  <c r="F14" i="20"/>
  <c r="M14" i="20" s="1"/>
  <c r="L13" i="20"/>
  <c r="J13" i="20"/>
  <c r="F13" i="20"/>
  <c r="M13" i="20" s="1"/>
  <c r="L12" i="20"/>
  <c r="J12" i="20"/>
  <c r="J28" i="20" s="1"/>
  <c r="F12" i="20"/>
  <c r="L11" i="20"/>
  <c r="J11" i="20"/>
  <c r="M11" i="20" s="1"/>
  <c r="F11" i="20"/>
  <c r="E3" i="20"/>
  <c r="E2" i="20"/>
  <c r="J118" i="19"/>
  <c r="J117" i="19"/>
  <c r="J115" i="19"/>
  <c r="J114" i="19"/>
  <c r="Q108" i="19"/>
  <c r="P108" i="19"/>
  <c r="O108" i="19"/>
  <c r="L108" i="19"/>
  <c r="J108" i="19"/>
  <c r="I108" i="19"/>
  <c r="H108" i="19"/>
  <c r="F108" i="19"/>
  <c r="E108" i="19"/>
  <c r="D108" i="19"/>
  <c r="L106" i="19"/>
  <c r="J106" i="19"/>
  <c r="F106" i="19"/>
  <c r="M106" i="19" s="1"/>
  <c r="Q103" i="19"/>
  <c r="P103" i="19"/>
  <c r="O103" i="19"/>
  <c r="I103" i="19"/>
  <c r="H103" i="19"/>
  <c r="F103" i="19"/>
  <c r="E103" i="19"/>
  <c r="D103" i="19"/>
  <c r="L101" i="19"/>
  <c r="J101" i="19"/>
  <c r="F101" i="19"/>
  <c r="M101" i="19" s="1"/>
  <c r="S100" i="19" s="1"/>
  <c r="L100" i="19"/>
  <c r="L103" i="19" s="1"/>
  <c r="J100" i="19"/>
  <c r="J103" i="19" s="1"/>
  <c r="F100" i="19"/>
  <c r="M100" i="19" s="1"/>
  <c r="Q97" i="19"/>
  <c r="P97" i="19"/>
  <c r="O97" i="19"/>
  <c r="I97" i="19"/>
  <c r="H97" i="19"/>
  <c r="E97" i="19"/>
  <c r="D97" i="19"/>
  <c r="M95" i="19"/>
  <c r="L95" i="19"/>
  <c r="J95" i="19"/>
  <c r="F95" i="19"/>
  <c r="L94" i="19"/>
  <c r="J94" i="19"/>
  <c r="F94" i="19"/>
  <c r="M93" i="19"/>
  <c r="L93" i="19"/>
  <c r="L97" i="19" s="1"/>
  <c r="J93" i="19"/>
  <c r="F93" i="19"/>
  <c r="Q90" i="19"/>
  <c r="P90" i="19"/>
  <c r="O90" i="19"/>
  <c r="I90" i="19"/>
  <c r="H90" i="19"/>
  <c r="E90" i="19"/>
  <c r="D90" i="19"/>
  <c r="D110" i="19" s="1"/>
  <c r="M88" i="19"/>
  <c r="L88" i="19"/>
  <c r="J88" i="19"/>
  <c r="J90" i="19" s="1"/>
  <c r="F88" i="19"/>
  <c r="M87" i="19"/>
  <c r="L87" i="19"/>
  <c r="L90" i="19" s="1"/>
  <c r="J87" i="19"/>
  <c r="F87" i="19"/>
  <c r="F90" i="19" s="1"/>
  <c r="Q84" i="19"/>
  <c r="P84" i="19"/>
  <c r="O84" i="19"/>
  <c r="L84" i="19"/>
  <c r="J84" i="19"/>
  <c r="I84" i="19"/>
  <c r="H84" i="19"/>
  <c r="E84" i="19"/>
  <c r="D84" i="19"/>
  <c r="M82" i="19"/>
  <c r="L82" i="19"/>
  <c r="J82" i="19"/>
  <c r="F82" i="19"/>
  <c r="L81" i="19"/>
  <c r="J81" i="19"/>
  <c r="F81" i="19"/>
  <c r="Q78" i="19"/>
  <c r="P78" i="19"/>
  <c r="O78" i="19"/>
  <c r="I78" i="19"/>
  <c r="H78" i="19"/>
  <c r="E78" i="19"/>
  <c r="D78" i="19"/>
  <c r="L76" i="19"/>
  <c r="J76" i="19"/>
  <c r="F76" i="19"/>
  <c r="M76" i="19" s="1"/>
  <c r="S75" i="19"/>
  <c r="L75" i="19"/>
  <c r="L78" i="19" s="1"/>
  <c r="J75" i="19"/>
  <c r="J78" i="19" s="1"/>
  <c r="F75" i="19"/>
  <c r="M75" i="19" s="1"/>
  <c r="Q72" i="19"/>
  <c r="P72" i="19"/>
  <c r="O72" i="19"/>
  <c r="I72" i="19"/>
  <c r="H72" i="19"/>
  <c r="E72" i="19"/>
  <c r="D72" i="19"/>
  <c r="L70" i="19"/>
  <c r="J70" i="19"/>
  <c r="F70" i="19"/>
  <c r="M70" i="19" s="1"/>
  <c r="L69" i="19"/>
  <c r="L72" i="19" s="1"/>
  <c r="J69" i="19"/>
  <c r="J72" i="19" s="1"/>
  <c r="F69" i="19"/>
  <c r="F72" i="19" s="1"/>
  <c r="Q66" i="19"/>
  <c r="P66" i="19"/>
  <c r="O66" i="19"/>
  <c r="I66" i="19"/>
  <c r="H66" i="19"/>
  <c r="E66" i="19"/>
  <c r="D66" i="19"/>
  <c r="L64" i="19"/>
  <c r="J64" i="19"/>
  <c r="J66" i="19" s="1"/>
  <c r="F64" i="19"/>
  <c r="L63" i="19"/>
  <c r="J63" i="19"/>
  <c r="F63" i="19"/>
  <c r="M63" i="19" s="1"/>
  <c r="L62" i="19"/>
  <c r="J62" i="19"/>
  <c r="M62" i="19" s="1"/>
  <c r="F62" i="19"/>
  <c r="L61" i="19"/>
  <c r="J61" i="19"/>
  <c r="M61" i="19" s="1"/>
  <c r="F61" i="19"/>
  <c r="Q58" i="19"/>
  <c r="P58" i="19"/>
  <c r="O58" i="19"/>
  <c r="I58" i="19"/>
  <c r="H58" i="19"/>
  <c r="E58" i="19"/>
  <c r="D58" i="19"/>
  <c r="M57" i="19"/>
  <c r="L57" i="19"/>
  <c r="J57" i="19"/>
  <c r="F57" i="19"/>
  <c r="L56" i="19"/>
  <c r="J56" i="19"/>
  <c r="M56" i="19" s="1"/>
  <c r="F56" i="19"/>
  <c r="M55" i="19"/>
  <c r="L55" i="19"/>
  <c r="J55" i="19"/>
  <c r="J58" i="19" s="1"/>
  <c r="F55" i="19"/>
  <c r="M54" i="19"/>
  <c r="L54" i="19"/>
  <c r="J54" i="19"/>
  <c r="F54" i="19"/>
  <c r="L53" i="19"/>
  <c r="L58" i="19" s="1"/>
  <c r="J53" i="19"/>
  <c r="F53" i="19"/>
  <c r="Q50" i="19"/>
  <c r="P50" i="19"/>
  <c r="O50" i="19"/>
  <c r="I50" i="19"/>
  <c r="H50" i="19"/>
  <c r="D50" i="19"/>
  <c r="M49" i="19"/>
  <c r="L49" i="19"/>
  <c r="J49" i="19"/>
  <c r="F49" i="19"/>
  <c r="M48" i="19"/>
  <c r="L48" i="19"/>
  <c r="J48" i="19"/>
  <c r="F48" i="19"/>
  <c r="L47" i="19"/>
  <c r="J47" i="19"/>
  <c r="E47" i="19"/>
  <c r="L46" i="19"/>
  <c r="J46" i="19"/>
  <c r="F46" i="19"/>
  <c r="M46" i="19" s="1"/>
  <c r="L45" i="19"/>
  <c r="J45" i="19"/>
  <c r="F45" i="19"/>
  <c r="Q42" i="19"/>
  <c r="P42" i="19"/>
  <c r="O42" i="19"/>
  <c r="I42" i="19"/>
  <c r="H42" i="19"/>
  <c r="E42" i="19"/>
  <c r="D42" i="19"/>
  <c r="L41" i="19"/>
  <c r="J41" i="19"/>
  <c r="F41" i="19"/>
  <c r="M41" i="19" s="1"/>
  <c r="L40" i="19"/>
  <c r="J40" i="19"/>
  <c r="F40" i="19"/>
  <c r="M40" i="19" s="1"/>
  <c r="L39" i="19"/>
  <c r="J39" i="19"/>
  <c r="F39" i="19"/>
  <c r="L38" i="19"/>
  <c r="J38" i="19"/>
  <c r="F38" i="19"/>
  <c r="M38" i="19" s="1"/>
  <c r="L37" i="19"/>
  <c r="J37" i="19"/>
  <c r="F37" i="19"/>
  <c r="M37" i="19" s="1"/>
  <c r="L36" i="19"/>
  <c r="J36" i="19"/>
  <c r="F36" i="19"/>
  <c r="M36" i="19" s="1"/>
  <c r="L35" i="19"/>
  <c r="J35" i="19"/>
  <c r="F35" i="19"/>
  <c r="L34" i="19"/>
  <c r="J34" i="19"/>
  <c r="F34" i="19"/>
  <c r="M34" i="19" s="1"/>
  <c r="L33" i="19"/>
  <c r="J33" i="19"/>
  <c r="F33" i="19"/>
  <c r="M33" i="19" s="1"/>
  <c r="M32" i="19"/>
  <c r="L32" i="19"/>
  <c r="J32" i="19"/>
  <c r="F32" i="19"/>
  <c r="M31" i="19"/>
  <c r="L31" i="19"/>
  <c r="L42" i="19" s="1"/>
  <c r="J31" i="19"/>
  <c r="F31" i="19"/>
  <c r="Q28" i="19"/>
  <c r="P28" i="19"/>
  <c r="O28" i="19"/>
  <c r="I28" i="19"/>
  <c r="H28" i="19"/>
  <c r="E28" i="19"/>
  <c r="D28" i="19"/>
  <c r="L26" i="19"/>
  <c r="J26" i="19"/>
  <c r="M26" i="19" s="1"/>
  <c r="F26" i="19"/>
  <c r="M25" i="19"/>
  <c r="L25" i="19"/>
  <c r="J25" i="19"/>
  <c r="F25" i="19"/>
  <c r="L24" i="19"/>
  <c r="J24" i="19"/>
  <c r="M24" i="19" s="1"/>
  <c r="F24" i="19"/>
  <c r="M23" i="19"/>
  <c r="L23" i="19"/>
  <c r="J23" i="19"/>
  <c r="F23" i="19"/>
  <c r="L22" i="19"/>
  <c r="J22" i="19"/>
  <c r="M22" i="19" s="1"/>
  <c r="F22" i="19"/>
  <c r="M21" i="19"/>
  <c r="L21" i="19"/>
  <c r="J21" i="19"/>
  <c r="F21" i="19"/>
  <c r="L20" i="19"/>
  <c r="J20" i="19"/>
  <c r="M20" i="19" s="1"/>
  <c r="F20" i="19"/>
  <c r="M19" i="19"/>
  <c r="L19" i="19"/>
  <c r="J19" i="19"/>
  <c r="F19" i="19"/>
  <c r="L18" i="19"/>
  <c r="J18" i="19"/>
  <c r="F18" i="19"/>
  <c r="M18" i="19" s="1"/>
  <c r="M17" i="19"/>
  <c r="L17" i="19"/>
  <c r="J17" i="19"/>
  <c r="F17" i="19"/>
  <c r="L16" i="19"/>
  <c r="J16" i="19"/>
  <c r="F16" i="19"/>
  <c r="M15" i="19"/>
  <c r="L15" i="19"/>
  <c r="J15" i="19"/>
  <c r="F15" i="19"/>
  <c r="L14" i="19"/>
  <c r="J14" i="19"/>
  <c r="J28" i="19" s="1"/>
  <c r="F14" i="19"/>
  <c r="M13" i="19"/>
  <c r="L13" i="19"/>
  <c r="J13" i="19"/>
  <c r="F13" i="19"/>
  <c r="M12" i="19"/>
  <c r="L12" i="19"/>
  <c r="L28" i="19" s="1"/>
  <c r="J12" i="19"/>
  <c r="F12" i="19"/>
  <c r="L11" i="19"/>
  <c r="J11" i="19"/>
  <c r="F11" i="19"/>
  <c r="E3" i="19"/>
  <c r="E2" i="19"/>
  <c r="I110" i="18"/>
  <c r="Q108" i="18"/>
  <c r="P108" i="18"/>
  <c r="O108" i="18"/>
  <c r="M108" i="18"/>
  <c r="J108" i="18"/>
  <c r="I108" i="18"/>
  <c r="H108" i="18"/>
  <c r="E108" i="18"/>
  <c r="D108" i="18"/>
  <c r="L106" i="18"/>
  <c r="L108" i="18" s="1"/>
  <c r="J106" i="18"/>
  <c r="F106" i="18"/>
  <c r="M106" i="18" s="1"/>
  <c r="S106" i="18" s="1"/>
  <c r="Q103" i="18"/>
  <c r="P103" i="18"/>
  <c r="O103" i="18"/>
  <c r="I103" i="18"/>
  <c r="H103" i="18"/>
  <c r="E103" i="18"/>
  <c r="D103" i="18"/>
  <c r="L101" i="18"/>
  <c r="J101" i="18"/>
  <c r="F101" i="18"/>
  <c r="M101" i="18" s="1"/>
  <c r="L100" i="18"/>
  <c r="L103" i="18" s="1"/>
  <c r="J100" i="18"/>
  <c r="J103" i="18" s="1"/>
  <c r="F100" i="18"/>
  <c r="F103" i="18" s="1"/>
  <c r="Q97" i="18"/>
  <c r="P97" i="18"/>
  <c r="O97" i="18"/>
  <c r="J97" i="18"/>
  <c r="I97" i="18"/>
  <c r="H97" i="18"/>
  <c r="E97" i="18"/>
  <c r="D97" i="18"/>
  <c r="L95" i="18"/>
  <c r="J95" i="18"/>
  <c r="F95" i="18"/>
  <c r="M95" i="18" s="1"/>
  <c r="M94" i="18"/>
  <c r="L94" i="18"/>
  <c r="J94" i="18"/>
  <c r="F94" i="18"/>
  <c r="M93" i="18"/>
  <c r="L93" i="18"/>
  <c r="L97" i="18" s="1"/>
  <c r="J93" i="18"/>
  <c r="F93" i="18"/>
  <c r="F97" i="18" s="1"/>
  <c r="Q90" i="18"/>
  <c r="P90" i="18"/>
  <c r="O90" i="18"/>
  <c r="L90" i="18"/>
  <c r="J90" i="18"/>
  <c r="I90" i="18"/>
  <c r="H90" i="18"/>
  <c r="E90" i="18"/>
  <c r="D90" i="18"/>
  <c r="M88" i="18"/>
  <c r="L88" i="18"/>
  <c r="J88" i="18"/>
  <c r="F88" i="18"/>
  <c r="L87" i="18"/>
  <c r="J87" i="18"/>
  <c r="F87" i="18"/>
  <c r="Q84" i="18"/>
  <c r="P84" i="18"/>
  <c r="O84" i="18"/>
  <c r="I84" i="18"/>
  <c r="H84" i="18"/>
  <c r="F84" i="18"/>
  <c r="E84" i="18"/>
  <c r="D84" i="18"/>
  <c r="L82" i="18"/>
  <c r="J82" i="18"/>
  <c r="F82" i="18"/>
  <c r="M82" i="18" s="1"/>
  <c r="S81" i="18"/>
  <c r="L81" i="18"/>
  <c r="L84" i="18" s="1"/>
  <c r="J81" i="18"/>
  <c r="J84" i="18" s="1"/>
  <c r="F81" i="18"/>
  <c r="M81" i="18" s="1"/>
  <c r="Q78" i="18"/>
  <c r="P78" i="18"/>
  <c r="O78" i="18"/>
  <c r="I78" i="18"/>
  <c r="H78" i="18"/>
  <c r="E78" i="18"/>
  <c r="D78" i="18"/>
  <c r="L76" i="18"/>
  <c r="J76" i="18"/>
  <c r="F76" i="18"/>
  <c r="M76" i="18" s="1"/>
  <c r="L75" i="18"/>
  <c r="L78" i="18" s="1"/>
  <c r="J75" i="18"/>
  <c r="J78" i="18" s="1"/>
  <c r="F75" i="18"/>
  <c r="F78" i="18" s="1"/>
  <c r="Q72" i="18"/>
  <c r="P72" i="18"/>
  <c r="O72" i="18"/>
  <c r="I72" i="18"/>
  <c r="H72" i="18"/>
  <c r="F72" i="18"/>
  <c r="E72" i="18"/>
  <c r="D72" i="18"/>
  <c r="L70" i="18"/>
  <c r="J70" i="18"/>
  <c r="J72" i="18" s="1"/>
  <c r="F70" i="18"/>
  <c r="L69" i="18"/>
  <c r="J69" i="18"/>
  <c r="M69" i="18" s="1"/>
  <c r="F69" i="18"/>
  <c r="Q66" i="18"/>
  <c r="P66" i="18"/>
  <c r="O66" i="18"/>
  <c r="I66" i="18"/>
  <c r="H66" i="18"/>
  <c r="F66" i="18"/>
  <c r="E66" i="18"/>
  <c r="D66" i="18"/>
  <c r="M64" i="18"/>
  <c r="L64" i="18"/>
  <c r="J64" i="18"/>
  <c r="F64" i="18"/>
  <c r="L63" i="18"/>
  <c r="J63" i="18"/>
  <c r="F63" i="18"/>
  <c r="M63" i="18" s="1"/>
  <c r="L62" i="18"/>
  <c r="J62" i="18"/>
  <c r="M62" i="18" s="1"/>
  <c r="F62" i="18"/>
  <c r="M61" i="18"/>
  <c r="L61" i="18"/>
  <c r="L66" i="18" s="1"/>
  <c r="J61" i="18"/>
  <c r="J66" i="18" s="1"/>
  <c r="F61" i="18"/>
  <c r="Q58" i="18"/>
  <c r="P58" i="18"/>
  <c r="O58" i="18"/>
  <c r="M58" i="18"/>
  <c r="L58" i="18"/>
  <c r="I58" i="18"/>
  <c r="H58" i="18"/>
  <c r="E58" i="18"/>
  <c r="D58" i="18"/>
  <c r="M57" i="18"/>
  <c r="L57" i="18"/>
  <c r="J57" i="18"/>
  <c r="F57" i="18"/>
  <c r="M56" i="18"/>
  <c r="L56" i="18"/>
  <c r="J56" i="18"/>
  <c r="F56" i="18"/>
  <c r="M55" i="18"/>
  <c r="L55" i="18"/>
  <c r="J55" i="18"/>
  <c r="F55" i="18"/>
  <c r="L54" i="18"/>
  <c r="J54" i="18"/>
  <c r="F54" i="18"/>
  <c r="M54" i="18" s="1"/>
  <c r="L53" i="18"/>
  <c r="J53" i="18"/>
  <c r="J58" i="18" s="1"/>
  <c r="F53" i="18"/>
  <c r="M53" i="18" s="1"/>
  <c r="Q50" i="18"/>
  <c r="P50" i="18"/>
  <c r="O50" i="18"/>
  <c r="I50" i="18"/>
  <c r="H50" i="18"/>
  <c r="E50" i="18"/>
  <c r="D50" i="18"/>
  <c r="M49" i="18"/>
  <c r="L49" i="18"/>
  <c r="J49" i="18"/>
  <c r="F49" i="18"/>
  <c r="L48" i="18"/>
  <c r="J48" i="18"/>
  <c r="F48" i="18"/>
  <c r="M48" i="18" s="1"/>
  <c r="M47" i="18"/>
  <c r="L47" i="18"/>
  <c r="J47" i="18"/>
  <c r="F47" i="18"/>
  <c r="L46" i="18"/>
  <c r="J46" i="18"/>
  <c r="J50" i="18" s="1"/>
  <c r="F46" i="18"/>
  <c r="M45" i="18"/>
  <c r="L45" i="18"/>
  <c r="L50" i="18" s="1"/>
  <c r="J45" i="18"/>
  <c r="F45" i="18"/>
  <c r="Q42" i="18"/>
  <c r="P42" i="18"/>
  <c r="O42" i="18"/>
  <c r="I42" i="18"/>
  <c r="H42" i="18"/>
  <c r="D42" i="18"/>
  <c r="L41" i="18"/>
  <c r="J41" i="18"/>
  <c r="F41" i="18"/>
  <c r="M41" i="18" s="1"/>
  <c r="L40" i="18"/>
  <c r="J40" i="18"/>
  <c r="F40" i="18"/>
  <c r="M40" i="18" s="1"/>
  <c r="L39" i="18"/>
  <c r="J39" i="18"/>
  <c r="F39" i="18"/>
  <c r="M39" i="18" s="1"/>
  <c r="L38" i="18"/>
  <c r="J38" i="18"/>
  <c r="F38" i="18"/>
  <c r="M38" i="18" s="1"/>
  <c r="L37" i="18"/>
  <c r="J37" i="18"/>
  <c r="F37" i="18"/>
  <c r="M37" i="18" s="1"/>
  <c r="L36" i="18"/>
  <c r="J36" i="18"/>
  <c r="F36" i="18"/>
  <c r="M36" i="18" s="1"/>
  <c r="L35" i="18"/>
  <c r="J35" i="18"/>
  <c r="F35" i="18"/>
  <c r="M35" i="18" s="1"/>
  <c r="L34" i="18"/>
  <c r="J34" i="18"/>
  <c r="E34" i="18"/>
  <c r="F34" i="18" s="1"/>
  <c r="L33" i="18"/>
  <c r="J33" i="18"/>
  <c r="E33" i="18"/>
  <c r="F33" i="18" s="1"/>
  <c r="M33" i="18" s="1"/>
  <c r="L32" i="18"/>
  <c r="J32" i="18"/>
  <c r="E32" i="18"/>
  <c r="F32" i="18" s="1"/>
  <c r="M32" i="18" s="1"/>
  <c r="L31" i="18"/>
  <c r="L42" i="18" s="1"/>
  <c r="J31" i="18"/>
  <c r="F31" i="18"/>
  <c r="Q28" i="18"/>
  <c r="P28" i="18"/>
  <c r="O28" i="18"/>
  <c r="I28" i="18"/>
  <c r="H28" i="18"/>
  <c r="E28" i="18"/>
  <c r="D28" i="18"/>
  <c r="L26" i="18"/>
  <c r="J26" i="18"/>
  <c r="F26" i="18"/>
  <c r="M26" i="18" s="1"/>
  <c r="L25" i="18"/>
  <c r="J25" i="18"/>
  <c r="F25" i="18"/>
  <c r="M25" i="18" s="1"/>
  <c r="L24" i="18"/>
  <c r="J24" i="18"/>
  <c r="F24" i="18"/>
  <c r="L23" i="18"/>
  <c r="J23" i="18"/>
  <c r="F23" i="18"/>
  <c r="M23" i="18" s="1"/>
  <c r="L22" i="18"/>
  <c r="J22" i="18"/>
  <c r="F22" i="18"/>
  <c r="M22" i="18" s="1"/>
  <c r="L21" i="18"/>
  <c r="J21" i="18"/>
  <c r="F21" i="18"/>
  <c r="M21" i="18" s="1"/>
  <c r="L20" i="18"/>
  <c r="J20" i="18"/>
  <c r="F20" i="18"/>
  <c r="L19" i="18"/>
  <c r="J19" i="18"/>
  <c r="F19" i="18"/>
  <c r="M19" i="18" s="1"/>
  <c r="L18" i="18"/>
  <c r="J18" i="18"/>
  <c r="F18" i="18"/>
  <c r="M18" i="18" s="1"/>
  <c r="L17" i="18"/>
  <c r="J17" i="18"/>
  <c r="F17" i="18"/>
  <c r="M17" i="18" s="1"/>
  <c r="L16" i="18"/>
  <c r="J16" i="18"/>
  <c r="F16" i="18"/>
  <c r="L15" i="18"/>
  <c r="J15" i="18"/>
  <c r="F15" i="18"/>
  <c r="M15" i="18" s="1"/>
  <c r="L14" i="18"/>
  <c r="J14" i="18"/>
  <c r="F14" i="18"/>
  <c r="L13" i="18"/>
  <c r="J13" i="18"/>
  <c r="F13" i="18"/>
  <c r="M13" i="18" s="1"/>
  <c r="L12" i="18"/>
  <c r="J12" i="18"/>
  <c r="J28" i="18" s="1"/>
  <c r="F12" i="18"/>
  <c r="L11" i="18"/>
  <c r="J11" i="18"/>
  <c r="F11" i="18"/>
  <c r="M11" i="18" s="1"/>
  <c r="E3" i="18"/>
  <c r="E2" i="18"/>
  <c r="I110" i="17"/>
  <c r="H110" i="17"/>
  <c r="Q108" i="17"/>
  <c r="P108" i="17"/>
  <c r="O108" i="17"/>
  <c r="L108" i="17"/>
  <c r="I108" i="17"/>
  <c r="H108" i="17"/>
  <c r="F108" i="17"/>
  <c r="E108" i="17"/>
  <c r="D108" i="17"/>
  <c r="M106" i="17"/>
  <c r="S106" i="17" s="1"/>
  <c r="L106" i="17"/>
  <c r="J106" i="17"/>
  <c r="J108" i="17" s="1"/>
  <c r="F106" i="17"/>
  <c r="Q103" i="17"/>
  <c r="P103" i="17"/>
  <c r="O103" i="17"/>
  <c r="L103" i="17"/>
  <c r="I103" i="17"/>
  <c r="H103" i="17"/>
  <c r="E103" i="17"/>
  <c r="D103" i="17"/>
  <c r="M101" i="17"/>
  <c r="L101" i="17"/>
  <c r="J101" i="17"/>
  <c r="F101" i="17"/>
  <c r="L100" i="17"/>
  <c r="J100" i="17"/>
  <c r="J103" i="17" s="1"/>
  <c r="F100" i="17"/>
  <c r="Q97" i="17"/>
  <c r="P97" i="17"/>
  <c r="O97" i="17"/>
  <c r="I97" i="17"/>
  <c r="H97" i="17"/>
  <c r="E97" i="17"/>
  <c r="D97" i="17"/>
  <c r="L95" i="17"/>
  <c r="J95" i="17"/>
  <c r="F95" i="17"/>
  <c r="M95" i="17" s="1"/>
  <c r="L94" i="17"/>
  <c r="J94" i="17"/>
  <c r="F94" i="17"/>
  <c r="M94" i="17" s="1"/>
  <c r="L93" i="17"/>
  <c r="L97" i="17" s="1"/>
  <c r="J93" i="17"/>
  <c r="J97" i="17" s="1"/>
  <c r="F93" i="17"/>
  <c r="Q90" i="17"/>
  <c r="P90" i="17"/>
  <c r="O90" i="17"/>
  <c r="I90" i="17"/>
  <c r="H90" i="17"/>
  <c r="F90" i="17"/>
  <c r="E90" i="17"/>
  <c r="D90" i="17"/>
  <c r="L88" i="17"/>
  <c r="J88" i="17"/>
  <c r="J90" i="17" s="1"/>
  <c r="F88" i="17"/>
  <c r="L87" i="17"/>
  <c r="J87" i="17"/>
  <c r="M87" i="17" s="1"/>
  <c r="F87" i="17"/>
  <c r="Q84" i="17"/>
  <c r="P84" i="17"/>
  <c r="O84" i="17"/>
  <c r="I84" i="17"/>
  <c r="H84" i="17"/>
  <c r="F84" i="17"/>
  <c r="E84" i="17"/>
  <c r="D84" i="17"/>
  <c r="L82" i="17"/>
  <c r="J82" i="17"/>
  <c r="M82" i="17" s="1"/>
  <c r="F82" i="17"/>
  <c r="S81" i="17"/>
  <c r="M81" i="17"/>
  <c r="L81" i="17"/>
  <c r="L84" i="17" s="1"/>
  <c r="J81" i="17"/>
  <c r="J84" i="17" s="1"/>
  <c r="F81" i="17"/>
  <c r="Q78" i="17"/>
  <c r="P78" i="17"/>
  <c r="O78" i="17"/>
  <c r="L78" i="17"/>
  <c r="I78" i="17"/>
  <c r="H78" i="17"/>
  <c r="E78" i="17"/>
  <c r="D78" i="17"/>
  <c r="M76" i="17"/>
  <c r="L76" i="17"/>
  <c r="J76" i="17"/>
  <c r="F76" i="17"/>
  <c r="L75" i="17"/>
  <c r="J75" i="17"/>
  <c r="J78" i="17" s="1"/>
  <c r="F75" i="17"/>
  <c r="Q72" i="17"/>
  <c r="P72" i="17"/>
  <c r="O72" i="17"/>
  <c r="I72" i="17"/>
  <c r="H72" i="17"/>
  <c r="E72" i="17"/>
  <c r="D72" i="17"/>
  <c r="L70" i="17"/>
  <c r="J70" i="17"/>
  <c r="F70" i="17"/>
  <c r="M70" i="17" s="1"/>
  <c r="M69" i="17"/>
  <c r="S69" i="17" s="1"/>
  <c r="L69" i="17"/>
  <c r="L72" i="17" s="1"/>
  <c r="J69" i="17"/>
  <c r="J72" i="17" s="1"/>
  <c r="F69" i="17"/>
  <c r="F72" i="17" s="1"/>
  <c r="Q66" i="17"/>
  <c r="P66" i="17"/>
  <c r="O66" i="17"/>
  <c r="I66" i="17"/>
  <c r="H66" i="17"/>
  <c r="E66" i="17"/>
  <c r="D66" i="17"/>
  <c r="L64" i="17"/>
  <c r="J64" i="17"/>
  <c r="F64" i="17"/>
  <c r="M64" i="17" s="1"/>
  <c r="L63" i="17"/>
  <c r="J63" i="17"/>
  <c r="F63" i="17"/>
  <c r="M63" i="17" s="1"/>
  <c r="M62" i="17"/>
  <c r="L62" i="17"/>
  <c r="J62" i="17"/>
  <c r="F62" i="17"/>
  <c r="M61" i="17"/>
  <c r="L61" i="17"/>
  <c r="L66" i="17" s="1"/>
  <c r="J61" i="17"/>
  <c r="J66" i="17" s="1"/>
  <c r="F61" i="17"/>
  <c r="F66" i="17" s="1"/>
  <c r="Q58" i="17"/>
  <c r="P58" i="17"/>
  <c r="O58" i="17"/>
  <c r="L58" i="17"/>
  <c r="I58" i="17"/>
  <c r="H58" i="17"/>
  <c r="E58" i="17"/>
  <c r="D58" i="17"/>
  <c r="L57" i="17"/>
  <c r="J57" i="17"/>
  <c r="F57" i="17"/>
  <c r="M57" i="17" s="1"/>
  <c r="M56" i="17"/>
  <c r="L56" i="17"/>
  <c r="J56" i="17"/>
  <c r="F56" i="17"/>
  <c r="L55" i="17"/>
  <c r="J55" i="17"/>
  <c r="F55" i="17"/>
  <c r="M55" i="17" s="1"/>
  <c r="L54" i="17"/>
  <c r="J54" i="17"/>
  <c r="F54" i="17"/>
  <c r="M54" i="17" s="1"/>
  <c r="M53" i="17"/>
  <c r="L53" i="17"/>
  <c r="J53" i="17"/>
  <c r="F53" i="17"/>
  <c r="F58" i="17" s="1"/>
  <c r="Q50" i="17"/>
  <c r="P50" i="17"/>
  <c r="O50" i="17"/>
  <c r="L50" i="17"/>
  <c r="I50" i="17"/>
  <c r="H50" i="17"/>
  <c r="E50" i="17"/>
  <c r="D50" i="17"/>
  <c r="M49" i="17"/>
  <c r="L49" i="17"/>
  <c r="J49" i="17"/>
  <c r="F49" i="17"/>
  <c r="L48" i="17"/>
  <c r="J48" i="17"/>
  <c r="F48" i="17"/>
  <c r="M48" i="17" s="1"/>
  <c r="M47" i="17"/>
  <c r="L47" i="17"/>
  <c r="J47" i="17"/>
  <c r="F47" i="17"/>
  <c r="L46" i="17"/>
  <c r="J46" i="17"/>
  <c r="F46" i="17"/>
  <c r="M46" i="17" s="1"/>
  <c r="S45" i="17"/>
  <c r="L45" i="17"/>
  <c r="J45" i="17"/>
  <c r="J50" i="17" s="1"/>
  <c r="F45" i="17"/>
  <c r="M45" i="17" s="1"/>
  <c r="Q42" i="17"/>
  <c r="P42" i="17"/>
  <c r="O42" i="17"/>
  <c r="I42" i="17"/>
  <c r="H42" i="17"/>
  <c r="E42" i="17"/>
  <c r="D42" i="17"/>
  <c r="M41" i="17"/>
  <c r="L41" i="17"/>
  <c r="J41" i="17"/>
  <c r="F41" i="17"/>
  <c r="L40" i="17"/>
  <c r="J40" i="17"/>
  <c r="F40" i="17"/>
  <c r="M40" i="17" s="1"/>
  <c r="M39" i="17"/>
  <c r="L39" i="17"/>
  <c r="J39" i="17"/>
  <c r="F39" i="17"/>
  <c r="L38" i="17"/>
  <c r="J38" i="17"/>
  <c r="F38" i="17"/>
  <c r="M38" i="17" s="1"/>
  <c r="M37" i="17"/>
  <c r="L37" i="17"/>
  <c r="J37" i="17"/>
  <c r="F37" i="17"/>
  <c r="L36" i="17"/>
  <c r="J36" i="17"/>
  <c r="F36" i="17"/>
  <c r="M36" i="17" s="1"/>
  <c r="M35" i="17"/>
  <c r="L35" i="17"/>
  <c r="J35" i="17"/>
  <c r="F35" i="17"/>
  <c r="L34" i="17"/>
  <c r="J34" i="17"/>
  <c r="F34" i="17"/>
  <c r="M34" i="17" s="1"/>
  <c r="M33" i="17"/>
  <c r="L33" i="17"/>
  <c r="J33" i="17"/>
  <c r="F33" i="17"/>
  <c r="L32" i="17"/>
  <c r="J32" i="17"/>
  <c r="J42" i="17" s="1"/>
  <c r="F32" i="17"/>
  <c r="M31" i="17"/>
  <c r="L31" i="17"/>
  <c r="L42" i="17" s="1"/>
  <c r="J31" i="17"/>
  <c r="F31" i="17"/>
  <c r="Q28" i="17"/>
  <c r="Q110" i="17" s="1"/>
  <c r="P28" i="17"/>
  <c r="P110" i="17" s="1"/>
  <c r="O28" i="17"/>
  <c r="O110" i="17" s="1"/>
  <c r="I28" i="17"/>
  <c r="H28" i="17"/>
  <c r="E28" i="17"/>
  <c r="E110" i="17" s="1"/>
  <c r="D28" i="17"/>
  <c r="D110" i="17" s="1"/>
  <c r="L26" i="17"/>
  <c r="J26" i="17"/>
  <c r="F26" i="17"/>
  <c r="M26" i="17" s="1"/>
  <c r="L25" i="17"/>
  <c r="J25" i="17"/>
  <c r="F25" i="17"/>
  <c r="M25" i="17" s="1"/>
  <c r="L24" i="17"/>
  <c r="J24" i="17"/>
  <c r="F24" i="17"/>
  <c r="M24" i="17" s="1"/>
  <c r="L23" i="17"/>
  <c r="J23" i="17"/>
  <c r="F23" i="17"/>
  <c r="M23" i="17" s="1"/>
  <c r="L22" i="17"/>
  <c r="J22" i="17"/>
  <c r="F22" i="17"/>
  <c r="M22" i="17" s="1"/>
  <c r="L21" i="17"/>
  <c r="J21" i="17"/>
  <c r="F21" i="17"/>
  <c r="M21" i="17" s="1"/>
  <c r="L20" i="17"/>
  <c r="J20" i="17"/>
  <c r="F20" i="17"/>
  <c r="M20" i="17" s="1"/>
  <c r="L19" i="17"/>
  <c r="J19" i="17"/>
  <c r="F19" i="17"/>
  <c r="L18" i="17"/>
  <c r="J18" i="17"/>
  <c r="F18" i="17"/>
  <c r="M18" i="17" s="1"/>
  <c r="L17" i="17"/>
  <c r="J17" i="17"/>
  <c r="F17" i="17"/>
  <c r="M17" i="17" s="1"/>
  <c r="L16" i="17"/>
  <c r="J16" i="17"/>
  <c r="F16" i="17"/>
  <c r="M16" i="17" s="1"/>
  <c r="L15" i="17"/>
  <c r="J15" i="17"/>
  <c r="F15" i="17"/>
  <c r="M15" i="17" s="1"/>
  <c r="L14" i="17"/>
  <c r="J14" i="17"/>
  <c r="F14" i="17"/>
  <c r="M14" i="17" s="1"/>
  <c r="L13" i="17"/>
  <c r="J13" i="17"/>
  <c r="F13" i="17"/>
  <c r="M13" i="17" s="1"/>
  <c r="M12" i="17"/>
  <c r="L12" i="17"/>
  <c r="J12" i="17"/>
  <c r="F12" i="17"/>
  <c r="M11" i="17"/>
  <c r="L11" i="17"/>
  <c r="L28" i="17" s="1"/>
  <c r="J11" i="17"/>
  <c r="F11" i="17"/>
  <c r="E3" i="17"/>
  <c r="E2" i="17"/>
  <c r="J118" i="16"/>
  <c r="J117" i="16"/>
  <c r="J115" i="16"/>
  <c r="J114" i="16"/>
  <c r="Q108" i="16"/>
  <c r="P108" i="16"/>
  <c r="O108" i="16"/>
  <c r="L108" i="16"/>
  <c r="I108" i="16"/>
  <c r="H108" i="16"/>
  <c r="F108" i="16"/>
  <c r="E108" i="16"/>
  <c r="D108" i="16"/>
  <c r="M106" i="16"/>
  <c r="S106" i="16" s="1"/>
  <c r="L106" i="16"/>
  <c r="J106" i="16"/>
  <c r="J108" i="16" s="1"/>
  <c r="F106" i="16"/>
  <c r="Q103" i="16"/>
  <c r="P103" i="16"/>
  <c r="O103" i="16"/>
  <c r="L103" i="16"/>
  <c r="I103" i="16"/>
  <c r="H103" i="16"/>
  <c r="E103" i="16"/>
  <c r="D103" i="16"/>
  <c r="M101" i="16"/>
  <c r="L101" i="16"/>
  <c r="J101" i="16"/>
  <c r="F101" i="16"/>
  <c r="L100" i="16"/>
  <c r="J100" i="16"/>
  <c r="J103" i="16" s="1"/>
  <c r="F100" i="16"/>
  <c r="Q97" i="16"/>
  <c r="P97" i="16"/>
  <c r="O97" i="16"/>
  <c r="I97" i="16"/>
  <c r="H97" i="16"/>
  <c r="E97" i="16"/>
  <c r="D97" i="16"/>
  <c r="M95" i="16"/>
  <c r="L95" i="16"/>
  <c r="J95" i="16"/>
  <c r="F95" i="16"/>
  <c r="L94" i="16"/>
  <c r="J94" i="16"/>
  <c r="F94" i="16"/>
  <c r="M94" i="16" s="1"/>
  <c r="L93" i="16"/>
  <c r="J93" i="16"/>
  <c r="J97" i="16" s="1"/>
  <c r="F93" i="16"/>
  <c r="Q90" i="16"/>
  <c r="P90" i="16"/>
  <c r="O90" i="16"/>
  <c r="I90" i="16"/>
  <c r="H90" i="16"/>
  <c r="F90" i="16"/>
  <c r="E90" i="16"/>
  <c r="D90" i="16"/>
  <c r="L88" i="16"/>
  <c r="J88" i="16"/>
  <c r="J90" i="16" s="1"/>
  <c r="F88" i="16"/>
  <c r="L87" i="16"/>
  <c r="J87" i="16"/>
  <c r="F87" i="16"/>
  <c r="M87" i="16" s="1"/>
  <c r="Q84" i="16"/>
  <c r="P84" i="16"/>
  <c r="O84" i="16"/>
  <c r="I84" i="16"/>
  <c r="H84" i="16"/>
  <c r="F84" i="16"/>
  <c r="E84" i="16"/>
  <c r="D84" i="16"/>
  <c r="L82" i="16"/>
  <c r="J82" i="16"/>
  <c r="F82" i="16"/>
  <c r="M82" i="16" s="1"/>
  <c r="L81" i="16"/>
  <c r="L84" i="16" s="1"/>
  <c r="J81" i="16"/>
  <c r="F81" i="16"/>
  <c r="Q78" i="16"/>
  <c r="P78" i="16"/>
  <c r="O78" i="16"/>
  <c r="L78" i="16"/>
  <c r="H78" i="16"/>
  <c r="F78" i="16"/>
  <c r="E78" i="16"/>
  <c r="D78" i="16"/>
  <c r="M76" i="16"/>
  <c r="L76" i="16"/>
  <c r="J76" i="16"/>
  <c r="F76" i="16"/>
  <c r="L75" i="16"/>
  <c r="I75" i="16"/>
  <c r="J75" i="16" s="1"/>
  <c r="F75" i="16"/>
  <c r="Q72" i="16"/>
  <c r="P72" i="16"/>
  <c r="O72" i="16"/>
  <c r="J72" i="16"/>
  <c r="I72" i="16"/>
  <c r="H72" i="16"/>
  <c r="F72" i="16"/>
  <c r="E72" i="16"/>
  <c r="D72" i="16"/>
  <c r="L70" i="16"/>
  <c r="J70" i="16"/>
  <c r="F70" i="16"/>
  <c r="M70" i="16" s="1"/>
  <c r="L69" i="16"/>
  <c r="L72" i="16" s="1"/>
  <c r="J69" i="16"/>
  <c r="M69" i="16" s="1"/>
  <c r="F69" i="16"/>
  <c r="Q66" i="16"/>
  <c r="P66" i="16"/>
  <c r="O66" i="16"/>
  <c r="I66" i="16"/>
  <c r="H66" i="16"/>
  <c r="E66" i="16"/>
  <c r="D66" i="16"/>
  <c r="M64" i="16"/>
  <c r="L64" i="16"/>
  <c r="J64" i="16"/>
  <c r="F64" i="16"/>
  <c r="L63" i="16"/>
  <c r="J63" i="16"/>
  <c r="F63" i="16"/>
  <c r="M62" i="16"/>
  <c r="L62" i="16"/>
  <c r="J62" i="16"/>
  <c r="F62" i="16"/>
  <c r="L61" i="16"/>
  <c r="J61" i="16"/>
  <c r="J66" i="16" s="1"/>
  <c r="F61" i="16"/>
  <c r="Q58" i="16"/>
  <c r="P58" i="16"/>
  <c r="O58" i="16"/>
  <c r="I58" i="16"/>
  <c r="H58" i="16"/>
  <c r="E58" i="16"/>
  <c r="D58" i="16"/>
  <c r="M57" i="16"/>
  <c r="L57" i="16"/>
  <c r="J57" i="16"/>
  <c r="F57" i="16"/>
  <c r="M56" i="16"/>
  <c r="L56" i="16"/>
  <c r="J56" i="16"/>
  <c r="F56" i="16"/>
  <c r="M55" i="16"/>
  <c r="L55" i="16"/>
  <c r="J55" i="16"/>
  <c r="F55" i="16"/>
  <c r="M54" i="16"/>
  <c r="L54" i="16"/>
  <c r="J54" i="16"/>
  <c r="F54" i="16"/>
  <c r="L53" i="16"/>
  <c r="J53" i="16"/>
  <c r="J58" i="16" s="1"/>
  <c r="F53" i="16"/>
  <c r="Q50" i="16"/>
  <c r="P50" i="16"/>
  <c r="O50" i="16"/>
  <c r="I50" i="16"/>
  <c r="H50" i="16"/>
  <c r="E50" i="16"/>
  <c r="D50" i="16"/>
  <c r="L49" i="16"/>
  <c r="J49" i="16"/>
  <c r="F49" i="16"/>
  <c r="M49" i="16" s="1"/>
  <c r="M48" i="16"/>
  <c r="L48" i="16"/>
  <c r="J48" i="16"/>
  <c r="F48" i="16"/>
  <c r="L47" i="16"/>
  <c r="J47" i="16"/>
  <c r="F47" i="16"/>
  <c r="M47" i="16" s="1"/>
  <c r="L46" i="16"/>
  <c r="J46" i="16"/>
  <c r="F46" i="16"/>
  <c r="M46" i="16" s="1"/>
  <c r="L45" i="16"/>
  <c r="L50" i="16" s="1"/>
  <c r="J45" i="16"/>
  <c r="F45" i="16"/>
  <c r="F50" i="16" s="1"/>
  <c r="Q42" i="16"/>
  <c r="P42" i="16"/>
  <c r="O42" i="16"/>
  <c r="I42" i="16"/>
  <c r="H42" i="16"/>
  <c r="E42" i="16"/>
  <c r="D42" i="16"/>
  <c r="L41" i="16"/>
  <c r="J41" i="16"/>
  <c r="F41" i="16"/>
  <c r="M41" i="16" s="1"/>
  <c r="L40" i="16"/>
  <c r="J40" i="16"/>
  <c r="F40" i="16"/>
  <c r="M40" i="16" s="1"/>
  <c r="L39" i="16"/>
  <c r="J39" i="16"/>
  <c r="F39" i="16"/>
  <c r="L38" i="16"/>
  <c r="J38" i="16"/>
  <c r="F38" i="16"/>
  <c r="M38" i="16" s="1"/>
  <c r="L37" i="16"/>
  <c r="J37" i="16"/>
  <c r="F37" i="16"/>
  <c r="M37" i="16" s="1"/>
  <c r="L36" i="16"/>
  <c r="J36" i="16"/>
  <c r="F36" i="16"/>
  <c r="M36" i="16" s="1"/>
  <c r="L35" i="16"/>
  <c r="J35" i="16"/>
  <c r="F35" i="16"/>
  <c r="L34" i="16"/>
  <c r="J34" i="16"/>
  <c r="F34" i="16"/>
  <c r="M34" i="16" s="1"/>
  <c r="L33" i="16"/>
  <c r="J33" i="16"/>
  <c r="F33" i="16"/>
  <c r="M33" i="16" s="1"/>
  <c r="L32" i="16"/>
  <c r="J32" i="16"/>
  <c r="F32" i="16"/>
  <c r="M32" i="16" s="1"/>
  <c r="M31" i="16"/>
  <c r="L31" i="16"/>
  <c r="L42" i="16" s="1"/>
  <c r="J31" i="16"/>
  <c r="F31" i="16"/>
  <c r="Q28" i="16"/>
  <c r="P28" i="16"/>
  <c r="O28" i="16"/>
  <c r="H28" i="16"/>
  <c r="H110" i="16" s="1"/>
  <c r="E28" i="16"/>
  <c r="E110" i="16" s="1"/>
  <c r="D28" i="16"/>
  <c r="L26" i="16"/>
  <c r="J26" i="16"/>
  <c r="M26" i="16" s="1"/>
  <c r="F26" i="16"/>
  <c r="L25" i="16"/>
  <c r="J25" i="16"/>
  <c r="F25" i="16"/>
  <c r="M25" i="16" s="1"/>
  <c r="L24" i="16"/>
  <c r="J24" i="16"/>
  <c r="M24" i="16" s="1"/>
  <c r="F24" i="16"/>
  <c r="L23" i="16"/>
  <c r="J23" i="16"/>
  <c r="F23" i="16"/>
  <c r="M23" i="16" s="1"/>
  <c r="L22" i="16"/>
  <c r="J22" i="16"/>
  <c r="M22" i="16" s="1"/>
  <c r="F22" i="16"/>
  <c r="L21" i="16"/>
  <c r="J21" i="16"/>
  <c r="F21" i="16"/>
  <c r="M21" i="16" s="1"/>
  <c r="L20" i="16"/>
  <c r="J20" i="16"/>
  <c r="F20" i="16"/>
  <c r="M20" i="16" s="1"/>
  <c r="L19" i="16"/>
  <c r="J19" i="16"/>
  <c r="F19" i="16"/>
  <c r="M19" i="16" s="1"/>
  <c r="L18" i="16"/>
  <c r="I18" i="16"/>
  <c r="J18" i="16" s="1"/>
  <c r="M18" i="16" s="1"/>
  <c r="F18" i="16"/>
  <c r="M17" i="16"/>
  <c r="L17" i="16"/>
  <c r="J17" i="16"/>
  <c r="F17" i="16"/>
  <c r="L16" i="16"/>
  <c r="L28" i="16" s="1"/>
  <c r="I16" i="16"/>
  <c r="J16" i="16" s="1"/>
  <c r="M16" i="16" s="1"/>
  <c r="F16" i="16"/>
  <c r="L15" i="16"/>
  <c r="I15" i="16"/>
  <c r="J15" i="16" s="1"/>
  <c r="F15" i="16"/>
  <c r="M15" i="16" s="1"/>
  <c r="L14" i="16"/>
  <c r="J14" i="16"/>
  <c r="F14" i="16"/>
  <c r="M14" i="16" s="1"/>
  <c r="L13" i="16"/>
  <c r="I13" i="16"/>
  <c r="J13" i="16" s="1"/>
  <c r="F13" i="16"/>
  <c r="L12" i="16"/>
  <c r="I12" i="16"/>
  <c r="J12" i="16" s="1"/>
  <c r="F12" i="16"/>
  <c r="L11" i="16"/>
  <c r="J11" i="16"/>
  <c r="F11" i="16"/>
  <c r="M11" i="16" s="1"/>
  <c r="E3" i="16"/>
  <c r="E2" i="16"/>
  <c r="Q108" i="15"/>
  <c r="P108" i="15"/>
  <c r="O108" i="15"/>
  <c r="J108" i="15"/>
  <c r="I108" i="15"/>
  <c r="H108" i="15"/>
  <c r="E108" i="15"/>
  <c r="D108" i="15"/>
  <c r="L106" i="15"/>
  <c r="L108" i="15" s="1"/>
  <c r="J106" i="15"/>
  <c r="M106" i="15" s="1"/>
  <c r="F106" i="15"/>
  <c r="F108" i="15" s="1"/>
  <c r="Q103" i="15"/>
  <c r="P103" i="15"/>
  <c r="O103" i="15"/>
  <c r="I103" i="15"/>
  <c r="H103" i="15"/>
  <c r="E103" i="15"/>
  <c r="D103" i="15"/>
  <c r="L101" i="15"/>
  <c r="J101" i="15"/>
  <c r="M101" i="15" s="1"/>
  <c r="F101" i="15"/>
  <c r="M100" i="15"/>
  <c r="L100" i="15"/>
  <c r="L103" i="15" s="1"/>
  <c r="J100" i="15"/>
  <c r="F100" i="15"/>
  <c r="F103" i="15" s="1"/>
  <c r="Q97" i="15"/>
  <c r="P97" i="15"/>
  <c r="O97" i="15"/>
  <c r="I97" i="15"/>
  <c r="H97" i="15"/>
  <c r="F97" i="15"/>
  <c r="E97" i="15"/>
  <c r="D97" i="15"/>
  <c r="L95" i="15"/>
  <c r="J95" i="15"/>
  <c r="J97" i="15" s="1"/>
  <c r="F95" i="15"/>
  <c r="M95" i="15" s="1"/>
  <c r="M94" i="15"/>
  <c r="L94" i="15"/>
  <c r="L97" i="15" s="1"/>
  <c r="J94" i="15"/>
  <c r="F94" i="15"/>
  <c r="L93" i="15"/>
  <c r="J93" i="15"/>
  <c r="F93" i="15"/>
  <c r="M93" i="15" s="1"/>
  <c r="Q90" i="15"/>
  <c r="Q110" i="15" s="1"/>
  <c r="P90" i="15"/>
  <c r="O90" i="15"/>
  <c r="L90" i="15"/>
  <c r="I90" i="15"/>
  <c r="H90" i="15"/>
  <c r="E90" i="15"/>
  <c r="D90" i="15"/>
  <c r="L88" i="15"/>
  <c r="J88" i="15"/>
  <c r="F88" i="15"/>
  <c r="L87" i="15"/>
  <c r="J87" i="15"/>
  <c r="J90" i="15" s="1"/>
  <c r="F87" i="15"/>
  <c r="M87" i="15" s="1"/>
  <c r="Q84" i="15"/>
  <c r="P84" i="15"/>
  <c r="O84" i="15"/>
  <c r="I84" i="15"/>
  <c r="H84" i="15"/>
  <c r="E84" i="15"/>
  <c r="D84" i="15"/>
  <c r="L82" i="15"/>
  <c r="J82" i="15"/>
  <c r="F82" i="15"/>
  <c r="M82" i="15" s="1"/>
  <c r="L81" i="15"/>
  <c r="L84" i="15" s="1"/>
  <c r="J81" i="15"/>
  <c r="F81" i="15"/>
  <c r="Q78" i="15"/>
  <c r="P78" i="15"/>
  <c r="O78" i="15"/>
  <c r="I78" i="15"/>
  <c r="H78" i="15"/>
  <c r="E78" i="15"/>
  <c r="D78" i="15"/>
  <c r="L76" i="15"/>
  <c r="J76" i="15"/>
  <c r="M76" i="15" s="1"/>
  <c r="F76" i="15"/>
  <c r="M75" i="15"/>
  <c r="L75" i="15"/>
  <c r="L78" i="15" s="1"/>
  <c r="J75" i="15"/>
  <c r="F75" i="15"/>
  <c r="F78" i="15" s="1"/>
  <c r="Q72" i="15"/>
  <c r="P72" i="15"/>
  <c r="P110" i="15" s="1"/>
  <c r="O72" i="15"/>
  <c r="J72" i="15"/>
  <c r="I72" i="15"/>
  <c r="H72" i="15"/>
  <c r="F72" i="15"/>
  <c r="E72" i="15"/>
  <c r="D72" i="15"/>
  <c r="M70" i="15"/>
  <c r="L70" i="15"/>
  <c r="L72" i="15" s="1"/>
  <c r="J70" i="15"/>
  <c r="F70" i="15"/>
  <c r="M69" i="15"/>
  <c r="L69" i="15"/>
  <c r="J69" i="15"/>
  <c r="F69" i="15"/>
  <c r="Q66" i="15"/>
  <c r="P66" i="15"/>
  <c r="O66" i="15"/>
  <c r="L66" i="15"/>
  <c r="I66" i="15"/>
  <c r="H66" i="15"/>
  <c r="E66" i="15"/>
  <c r="D66" i="15"/>
  <c r="M64" i="15"/>
  <c r="L64" i="15"/>
  <c r="J64" i="15"/>
  <c r="F64" i="15"/>
  <c r="M63" i="15"/>
  <c r="L63" i="15"/>
  <c r="J63" i="15"/>
  <c r="F63" i="15"/>
  <c r="M62" i="15"/>
  <c r="L62" i="15"/>
  <c r="J62" i="15"/>
  <c r="F62" i="15"/>
  <c r="L61" i="15"/>
  <c r="J61" i="15"/>
  <c r="J66" i="15" s="1"/>
  <c r="F61" i="15"/>
  <c r="Q58" i="15"/>
  <c r="P58" i="15"/>
  <c r="O58" i="15"/>
  <c r="I58" i="15"/>
  <c r="H58" i="15"/>
  <c r="E58" i="15"/>
  <c r="D58" i="15"/>
  <c r="L57" i="15"/>
  <c r="J57" i="15"/>
  <c r="F57" i="15"/>
  <c r="M57" i="15" s="1"/>
  <c r="M56" i="15"/>
  <c r="L56" i="15"/>
  <c r="J56" i="15"/>
  <c r="F56" i="15"/>
  <c r="L55" i="15"/>
  <c r="J55" i="15"/>
  <c r="F55" i="15"/>
  <c r="M55" i="15" s="1"/>
  <c r="L54" i="15"/>
  <c r="J54" i="15"/>
  <c r="F54" i="15"/>
  <c r="M54" i="15" s="1"/>
  <c r="L53" i="15"/>
  <c r="L58" i="15" s="1"/>
  <c r="J53" i="15"/>
  <c r="F53" i="15"/>
  <c r="F58" i="15" s="1"/>
  <c r="Q50" i="15"/>
  <c r="P50" i="15"/>
  <c r="O50" i="15"/>
  <c r="J50" i="15"/>
  <c r="I50" i="15"/>
  <c r="H50" i="15"/>
  <c r="E50" i="15"/>
  <c r="D50" i="15"/>
  <c r="L49" i="15"/>
  <c r="J49" i="15"/>
  <c r="F49" i="15"/>
  <c r="M49" i="15" s="1"/>
  <c r="L48" i="15"/>
  <c r="J48" i="15"/>
  <c r="F48" i="15"/>
  <c r="M48" i="15" s="1"/>
  <c r="L47" i="15"/>
  <c r="J47" i="15"/>
  <c r="F47" i="15"/>
  <c r="L46" i="15"/>
  <c r="J46" i="15"/>
  <c r="F46" i="15"/>
  <c r="M46" i="15" s="1"/>
  <c r="M45" i="15"/>
  <c r="L45" i="15"/>
  <c r="L50" i="15" s="1"/>
  <c r="J45" i="15"/>
  <c r="F45" i="15"/>
  <c r="Q42" i="15"/>
  <c r="P42" i="15"/>
  <c r="O42" i="15"/>
  <c r="L42" i="15"/>
  <c r="I42" i="15"/>
  <c r="H42" i="15"/>
  <c r="D42" i="15"/>
  <c r="L41" i="15"/>
  <c r="J41" i="15"/>
  <c r="M41" i="15" s="1"/>
  <c r="F41" i="15"/>
  <c r="L40" i="15"/>
  <c r="J40" i="15"/>
  <c r="F40" i="15"/>
  <c r="M40" i="15" s="1"/>
  <c r="L39" i="15"/>
  <c r="J39" i="15"/>
  <c r="M39" i="15" s="1"/>
  <c r="F39" i="15"/>
  <c r="L38" i="15"/>
  <c r="J38" i="15"/>
  <c r="F38" i="15"/>
  <c r="M38" i="15" s="1"/>
  <c r="L37" i="15"/>
  <c r="J37" i="15"/>
  <c r="M37" i="15" s="1"/>
  <c r="F37" i="15"/>
  <c r="L36" i="15"/>
  <c r="J36" i="15"/>
  <c r="F36" i="15"/>
  <c r="M36" i="15" s="1"/>
  <c r="L35" i="15"/>
  <c r="J35" i="15"/>
  <c r="M35" i="15" s="1"/>
  <c r="F35" i="15"/>
  <c r="L34" i="15"/>
  <c r="J34" i="15"/>
  <c r="F34" i="15"/>
  <c r="M34" i="15" s="1"/>
  <c r="L33" i="15"/>
  <c r="J33" i="15"/>
  <c r="M33" i="15" s="1"/>
  <c r="F33" i="15"/>
  <c r="L32" i="15"/>
  <c r="J32" i="15"/>
  <c r="E32" i="15"/>
  <c r="L31" i="15"/>
  <c r="J31" i="15"/>
  <c r="F31" i="15"/>
  <c r="M31" i="15" s="1"/>
  <c r="Q28" i="15"/>
  <c r="P28" i="15"/>
  <c r="O28" i="15"/>
  <c r="O110" i="15" s="1"/>
  <c r="I28" i="15"/>
  <c r="H28" i="15"/>
  <c r="H110" i="15" s="1"/>
  <c r="E28" i="15"/>
  <c r="D28" i="15"/>
  <c r="M26" i="15"/>
  <c r="L26" i="15"/>
  <c r="J26" i="15"/>
  <c r="F26" i="15"/>
  <c r="L25" i="15"/>
  <c r="J25" i="15"/>
  <c r="F25" i="15"/>
  <c r="M25" i="15" s="1"/>
  <c r="M24" i="15"/>
  <c r="L24" i="15"/>
  <c r="J24" i="15"/>
  <c r="F24" i="15"/>
  <c r="L23" i="15"/>
  <c r="J23" i="15"/>
  <c r="F23" i="15"/>
  <c r="M23" i="15" s="1"/>
  <c r="M22" i="15"/>
  <c r="L22" i="15"/>
  <c r="J22" i="15"/>
  <c r="F22" i="15"/>
  <c r="L21" i="15"/>
  <c r="J21" i="15"/>
  <c r="F21" i="15"/>
  <c r="M21" i="15" s="1"/>
  <c r="M20" i="15"/>
  <c r="L20" i="15"/>
  <c r="J20" i="15"/>
  <c r="F20" i="15"/>
  <c r="L19" i="15"/>
  <c r="J19" i="15"/>
  <c r="F19" i="15"/>
  <c r="M19" i="15" s="1"/>
  <c r="M18" i="15"/>
  <c r="L18" i="15"/>
  <c r="J18" i="15"/>
  <c r="F18" i="15"/>
  <c r="L17" i="15"/>
  <c r="J17" i="15"/>
  <c r="F17" i="15"/>
  <c r="M17" i="15" s="1"/>
  <c r="M16" i="15"/>
  <c r="L16" i="15"/>
  <c r="J16" i="15"/>
  <c r="F16" i="15"/>
  <c r="L15" i="15"/>
  <c r="J15" i="15"/>
  <c r="F15" i="15"/>
  <c r="M15" i="15" s="1"/>
  <c r="M14" i="15"/>
  <c r="L14" i="15"/>
  <c r="J14" i="15"/>
  <c r="F14" i="15"/>
  <c r="L13" i="15"/>
  <c r="J13" i="15"/>
  <c r="F13" i="15"/>
  <c r="M13" i="15" s="1"/>
  <c r="L12" i="15"/>
  <c r="J12" i="15"/>
  <c r="F12" i="15"/>
  <c r="M12" i="15" s="1"/>
  <c r="L11" i="15"/>
  <c r="L28" i="15" s="1"/>
  <c r="J11" i="15"/>
  <c r="F11" i="15"/>
  <c r="E3" i="15"/>
  <c r="E2" i="15"/>
  <c r="Q108" i="14"/>
  <c r="P108" i="14"/>
  <c r="O108" i="14"/>
  <c r="J108" i="14"/>
  <c r="I108" i="14"/>
  <c r="H108" i="14"/>
  <c r="F108" i="14"/>
  <c r="E108" i="14"/>
  <c r="D108" i="14"/>
  <c r="M106" i="14"/>
  <c r="M108" i="14" s="1"/>
  <c r="L106" i="14"/>
  <c r="L108" i="14" s="1"/>
  <c r="J106" i="14"/>
  <c r="F106" i="14"/>
  <c r="Q103" i="14"/>
  <c r="P103" i="14"/>
  <c r="O103" i="14"/>
  <c r="J103" i="14"/>
  <c r="I103" i="14"/>
  <c r="H103" i="14"/>
  <c r="F103" i="14"/>
  <c r="E103" i="14"/>
  <c r="D103" i="14"/>
  <c r="M101" i="14"/>
  <c r="L101" i="14"/>
  <c r="L103" i="14" s="1"/>
  <c r="J101" i="14"/>
  <c r="F101" i="14"/>
  <c r="M100" i="14"/>
  <c r="L100" i="14"/>
  <c r="J100" i="14"/>
  <c r="F100" i="14"/>
  <c r="Q97" i="14"/>
  <c r="P97" i="14"/>
  <c r="O97" i="14"/>
  <c r="I97" i="14"/>
  <c r="H97" i="14"/>
  <c r="E97" i="14"/>
  <c r="D97" i="14"/>
  <c r="M95" i="14"/>
  <c r="S93" i="14" s="1"/>
  <c r="L95" i="14"/>
  <c r="L97" i="14" s="1"/>
  <c r="J95" i="14"/>
  <c r="F95" i="14"/>
  <c r="L94" i="14"/>
  <c r="J94" i="14"/>
  <c r="F94" i="14"/>
  <c r="M94" i="14" s="1"/>
  <c r="L93" i="14"/>
  <c r="J93" i="14"/>
  <c r="J97" i="14" s="1"/>
  <c r="F93" i="14"/>
  <c r="M93" i="14" s="1"/>
  <c r="Q90" i="14"/>
  <c r="P90" i="14"/>
  <c r="O90" i="14"/>
  <c r="I90" i="14"/>
  <c r="H90" i="14"/>
  <c r="E90" i="14"/>
  <c r="D90" i="14"/>
  <c r="L88" i="14"/>
  <c r="J88" i="14"/>
  <c r="F88" i="14"/>
  <c r="M88" i="14" s="1"/>
  <c r="L87" i="14"/>
  <c r="L90" i="14" s="1"/>
  <c r="J87" i="14"/>
  <c r="J90" i="14" s="1"/>
  <c r="F87" i="14"/>
  <c r="F90" i="14" s="1"/>
  <c r="Q84" i="14"/>
  <c r="P84" i="14"/>
  <c r="O84" i="14"/>
  <c r="J84" i="14"/>
  <c r="I84" i="14"/>
  <c r="H84" i="14"/>
  <c r="E84" i="14"/>
  <c r="D84" i="14"/>
  <c r="L82" i="14"/>
  <c r="J82" i="14"/>
  <c r="F82" i="14"/>
  <c r="M82" i="14" s="1"/>
  <c r="M81" i="14"/>
  <c r="L81" i="14"/>
  <c r="L84" i="14" s="1"/>
  <c r="J81" i="14"/>
  <c r="F81" i="14"/>
  <c r="F84" i="14" s="1"/>
  <c r="Q78" i="14"/>
  <c r="P78" i="14"/>
  <c r="O78" i="14"/>
  <c r="J78" i="14"/>
  <c r="I78" i="14"/>
  <c r="H78" i="14"/>
  <c r="F78" i="14"/>
  <c r="E78" i="14"/>
  <c r="D78" i="14"/>
  <c r="M76" i="14"/>
  <c r="L76" i="14"/>
  <c r="L78" i="14" s="1"/>
  <c r="J76" i="14"/>
  <c r="F76" i="14"/>
  <c r="S75" i="14"/>
  <c r="M75" i="14"/>
  <c r="L75" i="14"/>
  <c r="J75" i="14"/>
  <c r="F75" i="14"/>
  <c r="Q72" i="14"/>
  <c r="P72" i="14"/>
  <c r="O72" i="14"/>
  <c r="L72" i="14"/>
  <c r="I72" i="14"/>
  <c r="H72" i="14"/>
  <c r="E72" i="14"/>
  <c r="D72" i="14"/>
  <c r="M70" i="14"/>
  <c r="L70" i="14"/>
  <c r="J70" i="14"/>
  <c r="F70" i="14"/>
  <c r="L69" i="14"/>
  <c r="J69" i="14"/>
  <c r="J72" i="14" s="1"/>
  <c r="F69" i="14"/>
  <c r="Q66" i="14"/>
  <c r="P66" i="14"/>
  <c r="O66" i="14"/>
  <c r="I66" i="14"/>
  <c r="H66" i="14"/>
  <c r="E66" i="14"/>
  <c r="D66" i="14"/>
  <c r="L64" i="14"/>
  <c r="J64" i="14"/>
  <c r="F64" i="14"/>
  <c r="M64" i="14" s="1"/>
  <c r="M63" i="14"/>
  <c r="L63" i="14"/>
  <c r="J63" i="14"/>
  <c r="F63" i="14"/>
  <c r="L62" i="14"/>
  <c r="J62" i="14"/>
  <c r="F62" i="14"/>
  <c r="M62" i="14" s="1"/>
  <c r="L61" i="14"/>
  <c r="L66" i="14" s="1"/>
  <c r="J61" i="14"/>
  <c r="J66" i="14" s="1"/>
  <c r="F61" i="14"/>
  <c r="Q58" i="14"/>
  <c r="P58" i="14"/>
  <c r="O58" i="14"/>
  <c r="I58" i="14"/>
  <c r="H58" i="14"/>
  <c r="E58" i="14"/>
  <c r="D58" i="14"/>
  <c r="L57" i="14"/>
  <c r="J57" i="14"/>
  <c r="F57" i="14"/>
  <c r="M57" i="14" s="1"/>
  <c r="L56" i="14"/>
  <c r="J56" i="14"/>
  <c r="F56" i="14"/>
  <c r="M56" i="14" s="1"/>
  <c r="L55" i="14"/>
  <c r="J55" i="14"/>
  <c r="F55" i="14"/>
  <c r="M55" i="14" s="1"/>
  <c r="L54" i="14"/>
  <c r="J54" i="14"/>
  <c r="J58" i="14" s="1"/>
  <c r="F54" i="14"/>
  <c r="M53" i="14"/>
  <c r="L53" i="14"/>
  <c r="L58" i="14" s="1"/>
  <c r="J53" i="14"/>
  <c r="F53" i="14"/>
  <c r="Q50" i="14"/>
  <c r="P50" i="14"/>
  <c r="O50" i="14"/>
  <c r="I50" i="14"/>
  <c r="H50" i="14"/>
  <c r="F50" i="14"/>
  <c r="E50" i="14"/>
  <c r="D50" i="14"/>
  <c r="L49" i="14"/>
  <c r="J49" i="14"/>
  <c r="M49" i="14" s="1"/>
  <c r="F49" i="14"/>
  <c r="L48" i="14"/>
  <c r="J48" i="14"/>
  <c r="F48" i="14"/>
  <c r="M48" i="14" s="1"/>
  <c r="L47" i="14"/>
  <c r="J47" i="14"/>
  <c r="J50" i="14" s="1"/>
  <c r="F47" i="14"/>
  <c r="M47" i="14" s="1"/>
  <c r="M46" i="14"/>
  <c r="L46" i="14"/>
  <c r="L50" i="14" s="1"/>
  <c r="J46" i="14"/>
  <c r="F46" i="14"/>
  <c r="L45" i="14"/>
  <c r="J45" i="14"/>
  <c r="F45" i="14"/>
  <c r="M45" i="14" s="1"/>
  <c r="Q42" i="14"/>
  <c r="P42" i="14"/>
  <c r="O42" i="14"/>
  <c r="I42" i="14"/>
  <c r="H42" i="14"/>
  <c r="D42" i="14"/>
  <c r="L41" i="14"/>
  <c r="J41" i="14"/>
  <c r="E41" i="14"/>
  <c r="M40" i="14"/>
  <c r="L40" i="14"/>
  <c r="J40" i="14"/>
  <c r="F40" i="14"/>
  <c r="L39" i="14"/>
  <c r="J39" i="14"/>
  <c r="F39" i="14"/>
  <c r="M39" i="14" s="1"/>
  <c r="M38" i="14"/>
  <c r="L38" i="14"/>
  <c r="J38" i="14"/>
  <c r="F38" i="14"/>
  <c r="L37" i="14"/>
  <c r="J37" i="14"/>
  <c r="F37" i="14"/>
  <c r="M37" i="14" s="1"/>
  <c r="M36" i="14"/>
  <c r="L36" i="14"/>
  <c r="J36" i="14"/>
  <c r="F36" i="14"/>
  <c r="L35" i="14"/>
  <c r="J35" i="14"/>
  <c r="F35" i="14"/>
  <c r="M35" i="14" s="1"/>
  <c r="M34" i="14"/>
  <c r="L34" i="14"/>
  <c r="J34" i="14"/>
  <c r="F34" i="14"/>
  <c r="L33" i="14"/>
  <c r="J33" i="14"/>
  <c r="F33" i="14"/>
  <c r="M33" i="14" s="1"/>
  <c r="L32" i="14"/>
  <c r="J32" i="14"/>
  <c r="F32" i="14"/>
  <c r="M32" i="14" s="1"/>
  <c r="L31" i="14"/>
  <c r="L42" i="14" s="1"/>
  <c r="J31" i="14"/>
  <c r="J42" i="14" s="1"/>
  <c r="F31" i="14"/>
  <c r="M31" i="14" s="1"/>
  <c r="Q28" i="14"/>
  <c r="P28" i="14"/>
  <c r="P110" i="14" s="1"/>
  <c r="O28" i="14"/>
  <c r="I28" i="14"/>
  <c r="I110" i="14" s="1"/>
  <c r="H28" i="14"/>
  <c r="E28" i="14"/>
  <c r="D28" i="14"/>
  <c r="D110" i="14" s="1"/>
  <c r="L26" i="14"/>
  <c r="J26" i="14"/>
  <c r="F26" i="14"/>
  <c r="L25" i="14"/>
  <c r="J25" i="14"/>
  <c r="F25" i="14"/>
  <c r="M25" i="14" s="1"/>
  <c r="L24" i="14"/>
  <c r="J24" i="14"/>
  <c r="F24" i="14"/>
  <c r="M24" i="14" s="1"/>
  <c r="L23" i="14"/>
  <c r="J23" i="14"/>
  <c r="F23" i="14"/>
  <c r="M23" i="14" s="1"/>
  <c r="L22" i="14"/>
  <c r="J22" i="14"/>
  <c r="F22" i="14"/>
  <c r="L21" i="14"/>
  <c r="J21" i="14"/>
  <c r="F21" i="14"/>
  <c r="M21" i="14" s="1"/>
  <c r="L20" i="14"/>
  <c r="J20" i="14"/>
  <c r="F20" i="14"/>
  <c r="M20" i="14" s="1"/>
  <c r="L19" i="14"/>
  <c r="J19" i="14"/>
  <c r="F19" i="14"/>
  <c r="M19" i="14" s="1"/>
  <c r="L18" i="14"/>
  <c r="J18" i="14"/>
  <c r="F18" i="14"/>
  <c r="L17" i="14"/>
  <c r="J17" i="14"/>
  <c r="F17" i="14"/>
  <c r="M17" i="14" s="1"/>
  <c r="L16" i="14"/>
  <c r="J16" i="14"/>
  <c r="F16" i="14"/>
  <c r="M16" i="14" s="1"/>
  <c r="L15" i="14"/>
  <c r="J15" i="14"/>
  <c r="F15" i="14"/>
  <c r="M15" i="14" s="1"/>
  <c r="L14" i="14"/>
  <c r="J14" i="14"/>
  <c r="F14" i="14"/>
  <c r="L13" i="14"/>
  <c r="J13" i="14"/>
  <c r="F13" i="14"/>
  <c r="M13" i="14" s="1"/>
  <c r="L12" i="14"/>
  <c r="J12" i="14"/>
  <c r="F12" i="14"/>
  <c r="M12" i="14" s="1"/>
  <c r="L11" i="14"/>
  <c r="L28" i="14" s="1"/>
  <c r="J11" i="14"/>
  <c r="F11" i="14"/>
  <c r="E3" i="14"/>
  <c r="E2" i="14"/>
  <c r="Q108" i="13"/>
  <c r="P108" i="13"/>
  <c r="O108" i="13"/>
  <c r="L108" i="13"/>
  <c r="I108" i="13"/>
  <c r="H108" i="13"/>
  <c r="F108" i="13"/>
  <c r="E108" i="13"/>
  <c r="D108" i="13"/>
  <c r="M106" i="13"/>
  <c r="S106" i="13" s="1"/>
  <c r="L106" i="13"/>
  <c r="J106" i="13"/>
  <c r="J108" i="13" s="1"/>
  <c r="F106" i="13"/>
  <c r="Q103" i="13"/>
  <c r="P103" i="13"/>
  <c r="O103" i="13"/>
  <c r="L103" i="13"/>
  <c r="I103" i="13"/>
  <c r="H103" i="13"/>
  <c r="E103" i="13"/>
  <c r="D103" i="13"/>
  <c r="M101" i="13"/>
  <c r="L101" i="13"/>
  <c r="J101" i="13"/>
  <c r="F101" i="13"/>
  <c r="L100" i="13"/>
  <c r="J100" i="13"/>
  <c r="J103" i="13" s="1"/>
  <c r="F100" i="13"/>
  <c r="Q97" i="13"/>
  <c r="P97" i="13"/>
  <c r="O97" i="13"/>
  <c r="I97" i="13"/>
  <c r="H97" i="13"/>
  <c r="E97" i="13"/>
  <c r="D97" i="13"/>
  <c r="L95" i="13"/>
  <c r="J95" i="13"/>
  <c r="F95" i="13"/>
  <c r="M95" i="13" s="1"/>
  <c r="L94" i="13"/>
  <c r="J94" i="13"/>
  <c r="F94" i="13"/>
  <c r="M94" i="13" s="1"/>
  <c r="L93" i="13"/>
  <c r="L97" i="13" s="1"/>
  <c r="J93" i="13"/>
  <c r="J97" i="13" s="1"/>
  <c r="F93" i="13"/>
  <c r="F97" i="13" s="1"/>
  <c r="Q90" i="13"/>
  <c r="P90" i="13"/>
  <c r="O90" i="13"/>
  <c r="J90" i="13"/>
  <c r="I90" i="13"/>
  <c r="H90" i="13"/>
  <c r="E90" i="13"/>
  <c r="D90" i="13"/>
  <c r="L88" i="13"/>
  <c r="J88" i="13"/>
  <c r="F88" i="13"/>
  <c r="M88" i="13" s="1"/>
  <c r="L87" i="13"/>
  <c r="L90" i="13" s="1"/>
  <c r="J87" i="13"/>
  <c r="F87" i="13"/>
  <c r="F90" i="13" s="1"/>
  <c r="Q84" i="13"/>
  <c r="P84" i="13"/>
  <c r="O84" i="13"/>
  <c r="J84" i="13"/>
  <c r="I84" i="13"/>
  <c r="H84" i="13"/>
  <c r="F84" i="13"/>
  <c r="E84" i="13"/>
  <c r="D84" i="13"/>
  <c r="L82" i="13"/>
  <c r="J82" i="13"/>
  <c r="F82" i="13"/>
  <c r="M82" i="13" s="1"/>
  <c r="M81" i="13"/>
  <c r="L81" i="13"/>
  <c r="L84" i="13" s="1"/>
  <c r="J81" i="13"/>
  <c r="F81" i="13"/>
  <c r="Q78" i="13"/>
  <c r="P78" i="13"/>
  <c r="O78" i="13"/>
  <c r="L78" i="13"/>
  <c r="I78" i="13"/>
  <c r="H78" i="13"/>
  <c r="E78" i="13"/>
  <c r="D78" i="13"/>
  <c r="M76" i="13"/>
  <c r="L76" i="13"/>
  <c r="J76" i="13"/>
  <c r="F76" i="13"/>
  <c r="L75" i="13"/>
  <c r="J75" i="13"/>
  <c r="J78" i="13" s="1"/>
  <c r="F75" i="13"/>
  <c r="Q72" i="13"/>
  <c r="P72" i="13"/>
  <c r="O72" i="13"/>
  <c r="I72" i="13"/>
  <c r="H72" i="13"/>
  <c r="E72" i="13"/>
  <c r="D72" i="13"/>
  <c r="L70" i="13"/>
  <c r="J70" i="13"/>
  <c r="F70" i="13"/>
  <c r="M70" i="13" s="1"/>
  <c r="L69" i="13"/>
  <c r="L72" i="13" s="1"/>
  <c r="J69" i="13"/>
  <c r="F69" i="13"/>
  <c r="F72" i="13" s="1"/>
  <c r="Q66" i="13"/>
  <c r="P66" i="13"/>
  <c r="O66" i="13"/>
  <c r="I66" i="13"/>
  <c r="H66" i="13"/>
  <c r="E66" i="13"/>
  <c r="D66" i="13"/>
  <c r="L64" i="13"/>
  <c r="J64" i="13"/>
  <c r="F64" i="13"/>
  <c r="M64" i="13" s="1"/>
  <c r="L63" i="13"/>
  <c r="J63" i="13"/>
  <c r="F63" i="13"/>
  <c r="M63" i="13" s="1"/>
  <c r="L62" i="13"/>
  <c r="J62" i="13"/>
  <c r="M62" i="13" s="1"/>
  <c r="F62" i="13"/>
  <c r="M61" i="13"/>
  <c r="L61" i="13"/>
  <c r="L66" i="13" s="1"/>
  <c r="J61" i="13"/>
  <c r="F61" i="13"/>
  <c r="Q58" i="13"/>
  <c r="P58" i="13"/>
  <c r="O58" i="13"/>
  <c r="I58" i="13"/>
  <c r="H58" i="13"/>
  <c r="E58" i="13"/>
  <c r="D58" i="13"/>
  <c r="L57" i="13"/>
  <c r="J57" i="13"/>
  <c r="F57" i="13"/>
  <c r="L56" i="13"/>
  <c r="J56" i="13"/>
  <c r="F56" i="13"/>
  <c r="L55" i="13"/>
  <c r="J55" i="13"/>
  <c r="J58" i="13" s="1"/>
  <c r="F55" i="13"/>
  <c r="M55" i="13" s="1"/>
  <c r="L54" i="13"/>
  <c r="J54" i="13"/>
  <c r="F54" i="13"/>
  <c r="M54" i="13" s="1"/>
  <c r="M53" i="13"/>
  <c r="L53" i="13"/>
  <c r="J53" i="13"/>
  <c r="F53" i="13"/>
  <c r="F58" i="13" s="1"/>
  <c r="Q50" i="13"/>
  <c r="P50" i="13"/>
  <c r="O50" i="13"/>
  <c r="I50" i="13"/>
  <c r="H50" i="13"/>
  <c r="E50" i="13"/>
  <c r="D50" i="13"/>
  <c r="M49" i="13"/>
  <c r="L49" i="13"/>
  <c r="L50" i="13" s="1"/>
  <c r="J49" i="13"/>
  <c r="F49" i="13"/>
  <c r="L48" i="13"/>
  <c r="J48" i="13"/>
  <c r="F48" i="13"/>
  <c r="M48" i="13" s="1"/>
  <c r="M47" i="13"/>
  <c r="L47" i="13"/>
  <c r="J47" i="13"/>
  <c r="F47" i="13"/>
  <c r="L46" i="13"/>
  <c r="J46" i="13"/>
  <c r="F46" i="13"/>
  <c r="M46" i="13" s="1"/>
  <c r="L45" i="13"/>
  <c r="J45" i="13"/>
  <c r="J50" i="13" s="1"/>
  <c r="F45" i="13"/>
  <c r="M45" i="13" s="1"/>
  <c r="Q42" i="13"/>
  <c r="P42" i="13"/>
  <c r="O42" i="13"/>
  <c r="I42" i="13"/>
  <c r="H42" i="13"/>
  <c r="E42" i="13"/>
  <c r="D42" i="13"/>
  <c r="M41" i="13"/>
  <c r="L41" i="13"/>
  <c r="J41" i="13"/>
  <c r="F41" i="13"/>
  <c r="L40" i="13"/>
  <c r="J40" i="13"/>
  <c r="F40" i="13"/>
  <c r="M40" i="13" s="1"/>
  <c r="M39" i="13"/>
  <c r="L39" i="13"/>
  <c r="J39" i="13"/>
  <c r="F39" i="13"/>
  <c r="L38" i="13"/>
  <c r="J38" i="13"/>
  <c r="F38" i="13"/>
  <c r="M38" i="13" s="1"/>
  <c r="M37" i="13"/>
  <c r="L37" i="13"/>
  <c r="J37" i="13"/>
  <c r="F37" i="13"/>
  <c r="L36" i="13"/>
  <c r="J36" i="13"/>
  <c r="F36" i="13"/>
  <c r="M36" i="13" s="1"/>
  <c r="M35" i="13"/>
  <c r="L35" i="13"/>
  <c r="J35" i="13"/>
  <c r="F35" i="13"/>
  <c r="L34" i="13"/>
  <c r="J34" i="13"/>
  <c r="F34" i="13"/>
  <c r="M34" i="13" s="1"/>
  <c r="M33" i="13"/>
  <c r="L33" i="13"/>
  <c r="J33" i="13"/>
  <c r="F33" i="13"/>
  <c r="L32" i="13"/>
  <c r="J32" i="13"/>
  <c r="F32" i="13"/>
  <c r="L31" i="13"/>
  <c r="L42" i="13" s="1"/>
  <c r="J31" i="13"/>
  <c r="F31" i="13"/>
  <c r="M31" i="13" s="1"/>
  <c r="Q28" i="13"/>
  <c r="Q110" i="13" s="1"/>
  <c r="P28" i="13"/>
  <c r="O28" i="13"/>
  <c r="I28" i="13"/>
  <c r="H28" i="13"/>
  <c r="E28" i="13"/>
  <c r="D28" i="13"/>
  <c r="L26" i="13"/>
  <c r="J26" i="13"/>
  <c r="F26" i="13"/>
  <c r="M26" i="13" s="1"/>
  <c r="L25" i="13"/>
  <c r="J25" i="13"/>
  <c r="F25" i="13"/>
  <c r="L24" i="13"/>
  <c r="J24" i="13"/>
  <c r="F24" i="13"/>
  <c r="M24" i="13" s="1"/>
  <c r="L23" i="13"/>
  <c r="J23" i="13"/>
  <c r="F23" i="13"/>
  <c r="L22" i="13"/>
  <c r="J22" i="13"/>
  <c r="F22" i="13"/>
  <c r="M22" i="13" s="1"/>
  <c r="L21" i="13"/>
  <c r="J21" i="13"/>
  <c r="F21" i="13"/>
  <c r="M21" i="13" s="1"/>
  <c r="L20" i="13"/>
  <c r="J20" i="13"/>
  <c r="F20" i="13"/>
  <c r="M20" i="13" s="1"/>
  <c r="L19" i="13"/>
  <c r="J19" i="13"/>
  <c r="F19" i="13"/>
  <c r="M19" i="13" s="1"/>
  <c r="L18" i="13"/>
  <c r="J18" i="13"/>
  <c r="F18" i="13"/>
  <c r="M18" i="13" s="1"/>
  <c r="L17" i="13"/>
  <c r="J17" i="13"/>
  <c r="F17" i="13"/>
  <c r="L16" i="13"/>
  <c r="J16" i="13"/>
  <c r="F16" i="13"/>
  <c r="M16" i="13" s="1"/>
  <c r="L15" i="13"/>
  <c r="J15" i="13"/>
  <c r="F15" i="13"/>
  <c r="L14" i="13"/>
  <c r="J14" i="13"/>
  <c r="F14" i="13"/>
  <c r="M14" i="13" s="1"/>
  <c r="L13" i="13"/>
  <c r="J13" i="13"/>
  <c r="F13" i="13"/>
  <c r="M13" i="13" s="1"/>
  <c r="L12" i="13"/>
  <c r="J12" i="13"/>
  <c r="F12" i="13"/>
  <c r="M12" i="13" s="1"/>
  <c r="M11" i="13"/>
  <c r="L11" i="13"/>
  <c r="L28" i="13" s="1"/>
  <c r="J11" i="13"/>
  <c r="F11" i="13"/>
  <c r="E3" i="13"/>
  <c r="E2" i="13"/>
  <c r="J118" i="12"/>
  <c r="J117" i="12"/>
  <c r="J115" i="12"/>
  <c r="J114" i="12"/>
  <c r="H110" i="12"/>
  <c r="Q108" i="12"/>
  <c r="P108" i="12"/>
  <c r="O108" i="12"/>
  <c r="L108" i="12"/>
  <c r="I108" i="12"/>
  <c r="H108" i="12"/>
  <c r="F108" i="12"/>
  <c r="E108" i="12"/>
  <c r="D108" i="12"/>
  <c r="S106" i="12"/>
  <c r="M106" i="12"/>
  <c r="M108" i="12" s="1"/>
  <c r="L106" i="12"/>
  <c r="J106" i="12"/>
  <c r="J108" i="12" s="1"/>
  <c r="F106" i="12"/>
  <c r="Q103" i="12"/>
  <c r="P103" i="12"/>
  <c r="O103" i="12"/>
  <c r="L103" i="12"/>
  <c r="I103" i="12"/>
  <c r="H103" i="12"/>
  <c r="D103" i="12"/>
  <c r="L101" i="12"/>
  <c r="J101" i="12"/>
  <c r="E101" i="12"/>
  <c r="L100" i="12"/>
  <c r="J100" i="12"/>
  <c r="J103" i="12" s="1"/>
  <c r="F100" i="12"/>
  <c r="M100" i="12" s="1"/>
  <c r="Q97" i="12"/>
  <c r="P97" i="12"/>
  <c r="O97" i="12"/>
  <c r="J97" i="12"/>
  <c r="I97" i="12"/>
  <c r="H97" i="12"/>
  <c r="E97" i="12"/>
  <c r="D97" i="12"/>
  <c r="L95" i="12"/>
  <c r="J95" i="12"/>
  <c r="F95" i="12"/>
  <c r="M95" i="12" s="1"/>
  <c r="L94" i="12"/>
  <c r="J94" i="12"/>
  <c r="F94" i="12"/>
  <c r="M94" i="12" s="1"/>
  <c r="M93" i="12"/>
  <c r="L93" i="12"/>
  <c r="L97" i="12" s="1"/>
  <c r="J93" i="12"/>
  <c r="F93" i="12"/>
  <c r="Q90" i="12"/>
  <c r="P90" i="12"/>
  <c r="O90" i="12"/>
  <c r="L90" i="12"/>
  <c r="J90" i="12"/>
  <c r="I90" i="12"/>
  <c r="H90" i="12"/>
  <c r="E90" i="12"/>
  <c r="D90" i="12"/>
  <c r="M88" i="12"/>
  <c r="L88" i="12"/>
  <c r="J88" i="12"/>
  <c r="F88" i="12"/>
  <c r="M87" i="12"/>
  <c r="L87" i="12"/>
  <c r="J87" i="12"/>
  <c r="F87" i="12"/>
  <c r="F90" i="12" s="1"/>
  <c r="Q84" i="12"/>
  <c r="P84" i="12"/>
  <c r="O84" i="12"/>
  <c r="L84" i="12"/>
  <c r="I84" i="12"/>
  <c r="H84" i="12"/>
  <c r="D84" i="12"/>
  <c r="L82" i="12"/>
  <c r="J82" i="12"/>
  <c r="F82" i="12"/>
  <c r="M82" i="12" s="1"/>
  <c r="L81" i="12"/>
  <c r="J81" i="12"/>
  <c r="J84" i="12" s="1"/>
  <c r="E81" i="12"/>
  <c r="E84" i="12" s="1"/>
  <c r="Q78" i="12"/>
  <c r="P78" i="12"/>
  <c r="O78" i="12"/>
  <c r="I78" i="12"/>
  <c r="H78" i="12"/>
  <c r="E78" i="12"/>
  <c r="D78" i="12"/>
  <c r="L76" i="12"/>
  <c r="J76" i="12"/>
  <c r="F76" i="12"/>
  <c r="M76" i="12" s="1"/>
  <c r="L75" i="12"/>
  <c r="L78" i="12" s="1"/>
  <c r="J75" i="12"/>
  <c r="M75" i="12" s="1"/>
  <c r="I75" i="12"/>
  <c r="F75" i="12"/>
  <c r="F78" i="12" s="1"/>
  <c r="Q72" i="12"/>
  <c r="P72" i="12"/>
  <c r="O72" i="12"/>
  <c r="M72" i="12"/>
  <c r="L72" i="12"/>
  <c r="I72" i="12"/>
  <c r="H72" i="12"/>
  <c r="F72" i="12"/>
  <c r="E72" i="12"/>
  <c r="D72" i="12"/>
  <c r="M70" i="12"/>
  <c r="S69" i="12" s="1"/>
  <c r="L70" i="12"/>
  <c r="J70" i="12"/>
  <c r="F70" i="12"/>
  <c r="L69" i="12"/>
  <c r="J69" i="12"/>
  <c r="J72" i="12" s="1"/>
  <c r="F69" i="12"/>
  <c r="M69" i="12" s="1"/>
  <c r="Q66" i="12"/>
  <c r="P66" i="12"/>
  <c r="O66" i="12"/>
  <c r="I66" i="12"/>
  <c r="H66" i="12"/>
  <c r="E66" i="12"/>
  <c r="D66" i="12"/>
  <c r="M64" i="12"/>
  <c r="L64" i="12"/>
  <c r="J64" i="12"/>
  <c r="F64" i="12"/>
  <c r="M63" i="12"/>
  <c r="L63" i="12"/>
  <c r="J63" i="12"/>
  <c r="F63" i="12"/>
  <c r="L62" i="12"/>
  <c r="J62" i="12"/>
  <c r="F62" i="12"/>
  <c r="L61" i="12"/>
  <c r="L66" i="12" s="1"/>
  <c r="J61" i="12"/>
  <c r="J66" i="12" s="1"/>
  <c r="F61" i="12"/>
  <c r="Q58" i="12"/>
  <c r="P58" i="12"/>
  <c r="O58" i="12"/>
  <c r="I58" i="12"/>
  <c r="H58" i="12"/>
  <c r="E58" i="12"/>
  <c r="D58" i="12"/>
  <c r="L57" i="12"/>
  <c r="J57" i="12"/>
  <c r="F57" i="12"/>
  <c r="M57" i="12" s="1"/>
  <c r="L56" i="12"/>
  <c r="J56" i="12"/>
  <c r="F56" i="12"/>
  <c r="L55" i="12"/>
  <c r="J55" i="12"/>
  <c r="F55" i="12"/>
  <c r="M55" i="12" s="1"/>
  <c r="L54" i="12"/>
  <c r="J54" i="12"/>
  <c r="F54" i="12"/>
  <c r="M54" i="12" s="1"/>
  <c r="M53" i="12"/>
  <c r="L53" i="12"/>
  <c r="L58" i="12" s="1"/>
  <c r="J53" i="12"/>
  <c r="F53" i="12"/>
  <c r="Q50" i="12"/>
  <c r="P50" i="12"/>
  <c r="O50" i="12"/>
  <c r="I50" i="12"/>
  <c r="H50" i="12"/>
  <c r="D50" i="12"/>
  <c r="L49" i="12"/>
  <c r="J49" i="12"/>
  <c r="F49" i="12"/>
  <c r="M49" i="12" s="1"/>
  <c r="L48" i="12"/>
  <c r="J48" i="12"/>
  <c r="E48" i="12"/>
  <c r="E50" i="12" s="1"/>
  <c r="M47" i="12"/>
  <c r="L47" i="12"/>
  <c r="J47" i="12"/>
  <c r="F47" i="12"/>
  <c r="M46" i="12"/>
  <c r="L46" i="12"/>
  <c r="L50" i="12" s="1"/>
  <c r="J46" i="12"/>
  <c r="F46" i="12"/>
  <c r="L45" i="12"/>
  <c r="J45" i="12"/>
  <c r="J50" i="12" s="1"/>
  <c r="E45" i="12"/>
  <c r="F45" i="12" s="1"/>
  <c r="Q42" i="12"/>
  <c r="P42" i="12"/>
  <c r="O42" i="12"/>
  <c r="I42" i="12"/>
  <c r="H42" i="12"/>
  <c r="E42" i="12"/>
  <c r="D42" i="12"/>
  <c r="L41" i="12"/>
  <c r="J41" i="12"/>
  <c r="F41" i="12"/>
  <c r="L40" i="12"/>
  <c r="J40" i="12"/>
  <c r="F40" i="12"/>
  <c r="M40" i="12" s="1"/>
  <c r="L39" i="12"/>
  <c r="J39" i="12"/>
  <c r="F39" i="12"/>
  <c r="M39" i="12" s="1"/>
  <c r="L38" i="12"/>
  <c r="J38" i="12"/>
  <c r="F38" i="12"/>
  <c r="M38" i="12" s="1"/>
  <c r="L37" i="12"/>
  <c r="J37" i="12"/>
  <c r="F37" i="12"/>
  <c r="L36" i="12"/>
  <c r="J36" i="12"/>
  <c r="F36" i="12"/>
  <c r="M36" i="12" s="1"/>
  <c r="L35" i="12"/>
  <c r="J35" i="12"/>
  <c r="F35" i="12"/>
  <c r="M35" i="12" s="1"/>
  <c r="L34" i="12"/>
  <c r="J34" i="12"/>
  <c r="F34" i="12"/>
  <c r="M34" i="12" s="1"/>
  <c r="L33" i="12"/>
  <c r="J33" i="12"/>
  <c r="F33" i="12"/>
  <c r="L32" i="12"/>
  <c r="J32" i="12"/>
  <c r="F32" i="12"/>
  <c r="M31" i="12"/>
  <c r="L31" i="12"/>
  <c r="L42" i="12" s="1"/>
  <c r="J31" i="12"/>
  <c r="F31" i="12"/>
  <c r="Q28" i="12"/>
  <c r="P28" i="12"/>
  <c r="O28" i="12"/>
  <c r="H28" i="12"/>
  <c r="D28" i="12"/>
  <c r="L26" i="12"/>
  <c r="J26" i="12"/>
  <c r="F26" i="12"/>
  <c r="M26" i="12" s="1"/>
  <c r="L25" i="12"/>
  <c r="J25" i="12"/>
  <c r="E25" i="12"/>
  <c r="F25" i="12" s="1"/>
  <c r="M24" i="12"/>
  <c r="L24" i="12"/>
  <c r="J24" i="12"/>
  <c r="F24" i="12"/>
  <c r="L23" i="12"/>
  <c r="L28" i="12" s="1"/>
  <c r="L110" i="12" s="1"/>
  <c r="J23" i="12"/>
  <c r="F23" i="12"/>
  <c r="M23" i="12" s="1"/>
  <c r="M22" i="12"/>
  <c r="L22" i="12"/>
  <c r="J22" i="12"/>
  <c r="F22" i="12"/>
  <c r="L21" i="12"/>
  <c r="J21" i="12"/>
  <c r="F21" i="12"/>
  <c r="M21" i="12" s="1"/>
  <c r="M20" i="12"/>
  <c r="L20" i="12"/>
  <c r="J20" i="12"/>
  <c r="F20" i="12"/>
  <c r="L19" i="12"/>
  <c r="J19" i="12"/>
  <c r="F19" i="12"/>
  <c r="M19" i="12" s="1"/>
  <c r="L18" i="12"/>
  <c r="I18" i="12"/>
  <c r="J18" i="12" s="1"/>
  <c r="M18" i="12" s="1"/>
  <c r="F18" i="12"/>
  <c r="L17" i="12"/>
  <c r="J17" i="12"/>
  <c r="F17" i="12"/>
  <c r="M17" i="12" s="1"/>
  <c r="L16" i="12"/>
  <c r="I16" i="12"/>
  <c r="J16" i="12" s="1"/>
  <c r="M16" i="12" s="1"/>
  <c r="F16" i="12"/>
  <c r="L15" i="12"/>
  <c r="I15" i="12"/>
  <c r="J15" i="12" s="1"/>
  <c r="F15" i="12"/>
  <c r="L14" i="12"/>
  <c r="J14" i="12"/>
  <c r="M14" i="12" s="1"/>
  <c r="F14" i="12"/>
  <c r="L13" i="12"/>
  <c r="I13" i="12"/>
  <c r="J13" i="12" s="1"/>
  <c r="F13" i="12"/>
  <c r="L12" i="12"/>
  <c r="I12" i="12"/>
  <c r="F12" i="12"/>
  <c r="L11" i="12"/>
  <c r="J11" i="12"/>
  <c r="M11" i="12" s="1"/>
  <c r="F11" i="12"/>
  <c r="E3" i="12"/>
  <c r="E2" i="12"/>
  <c r="J118" i="11"/>
  <c r="J117" i="11"/>
  <c r="J115" i="11"/>
  <c r="J114" i="11"/>
  <c r="Q108" i="11"/>
  <c r="P108" i="11"/>
  <c r="O108" i="11"/>
  <c r="J108" i="11"/>
  <c r="I108" i="11"/>
  <c r="H108" i="11"/>
  <c r="F108" i="11"/>
  <c r="E108" i="11"/>
  <c r="D108" i="11"/>
  <c r="L106" i="11"/>
  <c r="L108" i="11" s="1"/>
  <c r="J106" i="11"/>
  <c r="F106" i="11"/>
  <c r="M106" i="11" s="1"/>
  <c r="Q103" i="11"/>
  <c r="P103" i="11"/>
  <c r="O103" i="11"/>
  <c r="J103" i="11"/>
  <c r="I103" i="11"/>
  <c r="H103" i="11"/>
  <c r="F103" i="11"/>
  <c r="E103" i="11"/>
  <c r="D103" i="11"/>
  <c r="M101" i="11"/>
  <c r="L101" i="11"/>
  <c r="J101" i="11"/>
  <c r="F101" i="11"/>
  <c r="M100" i="11"/>
  <c r="L100" i="11"/>
  <c r="J100" i="11"/>
  <c r="F100" i="11"/>
  <c r="Q97" i="11"/>
  <c r="P97" i="11"/>
  <c r="O97" i="11"/>
  <c r="L97" i="11"/>
  <c r="I97" i="11"/>
  <c r="H97" i="11"/>
  <c r="E97" i="11"/>
  <c r="D97" i="11"/>
  <c r="M95" i="11"/>
  <c r="L95" i="11"/>
  <c r="J95" i="11"/>
  <c r="F95" i="11"/>
  <c r="L94" i="11"/>
  <c r="J94" i="11"/>
  <c r="F94" i="11"/>
  <c r="M94" i="11" s="1"/>
  <c r="L93" i="11"/>
  <c r="J93" i="11"/>
  <c r="J97" i="11" s="1"/>
  <c r="F93" i="11"/>
  <c r="M93" i="11" s="1"/>
  <c r="Q90" i="11"/>
  <c r="P90" i="11"/>
  <c r="O90" i="11"/>
  <c r="I90" i="11"/>
  <c r="H90" i="11"/>
  <c r="E90" i="11"/>
  <c r="D90" i="11"/>
  <c r="L88" i="11"/>
  <c r="J88" i="11"/>
  <c r="F88" i="11"/>
  <c r="M88" i="11" s="1"/>
  <c r="L87" i="11"/>
  <c r="L90" i="11" s="1"/>
  <c r="J87" i="11"/>
  <c r="J90" i="11" s="1"/>
  <c r="F87" i="11"/>
  <c r="Q84" i="11"/>
  <c r="P84" i="11"/>
  <c r="O84" i="11"/>
  <c r="J84" i="11"/>
  <c r="I84" i="11"/>
  <c r="H84" i="11"/>
  <c r="F84" i="11"/>
  <c r="E84" i="11"/>
  <c r="D84" i="11"/>
  <c r="L82" i="11"/>
  <c r="J82" i="11"/>
  <c r="F82" i="11"/>
  <c r="M82" i="11" s="1"/>
  <c r="L81" i="11"/>
  <c r="L84" i="11" s="1"/>
  <c r="J81" i="11"/>
  <c r="F81" i="11"/>
  <c r="M81" i="11" s="1"/>
  <c r="Q78" i="11"/>
  <c r="P78" i="11"/>
  <c r="O78" i="11"/>
  <c r="J78" i="11"/>
  <c r="I78" i="11"/>
  <c r="H78" i="11"/>
  <c r="F78" i="11"/>
  <c r="E78" i="11"/>
  <c r="D78" i="11"/>
  <c r="L76" i="11"/>
  <c r="J76" i="11"/>
  <c r="F76" i="11"/>
  <c r="M76" i="11" s="1"/>
  <c r="M75" i="11"/>
  <c r="L75" i="11"/>
  <c r="J75" i="11"/>
  <c r="F75" i="11"/>
  <c r="Q72" i="11"/>
  <c r="P72" i="11"/>
  <c r="O72" i="11"/>
  <c r="M72" i="11"/>
  <c r="L72" i="11"/>
  <c r="I72" i="11"/>
  <c r="H72" i="11"/>
  <c r="F72" i="11"/>
  <c r="E72" i="11"/>
  <c r="D72" i="11"/>
  <c r="M70" i="11"/>
  <c r="S69" i="11" s="1"/>
  <c r="L70" i="11"/>
  <c r="J70" i="11"/>
  <c r="F70" i="11"/>
  <c r="L69" i="11"/>
  <c r="J69" i="11"/>
  <c r="J72" i="11" s="1"/>
  <c r="F69" i="11"/>
  <c r="M69" i="11" s="1"/>
  <c r="S70" i="11" s="1"/>
  <c r="Q66" i="11"/>
  <c r="P66" i="11"/>
  <c r="O66" i="11"/>
  <c r="I66" i="11"/>
  <c r="H66" i="11"/>
  <c r="E66" i="11"/>
  <c r="D66" i="11"/>
  <c r="M64" i="11"/>
  <c r="L64" i="11"/>
  <c r="J64" i="11"/>
  <c r="F64" i="11"/>
  <c r="M63" i="11"/>
  <c r="L63" i="11"/>
  <c r="J63" i="11"/>
  <c r="F63" i="11"/>
  <c r="L62" i="11"/>
  <c r="J62" i="11"/>
  <c r="F62" i="11"/>
  <c r="M62" i="11" s="1"/>
  <c r="L61" i="11"/>
  <c r="L66" i="11" s="1"/>
  <c r="J61" i="11"/>
  <c r="F61" i="11"/>
  <c r="Q58" i="11"/>
  <c r="P58" i="11"/>
  <c r="O58" i="11"/>
  <c r="I58" i="11"/>
  <c r="H58" i="11"/>
  <c r="E58" i="11"/>
  <c r="D58" i="11"/>
  <c r="L57" i="11"/>
  <c r="J57" i="11"/>
  <c r="F57" i="11"/>
  <c r="M57" i="11" s="1"/>
  <c r="L56" i="11"/>
  <c r="J56" i="11"/>
  <c r="F56" i="11"/>
  <c r="M56" i="11" s="1"/>
  <c r="L55" i="11"/>
  <c r="J55" i="11"/>
  <c r="F55" i="11"/>
  <c r="M55" i="11" s="1"/>
  <c r="L54" i="11"/>
  <c r="J54" i="11"/>
  <c r="F54" i="11"/>
  <c r="L53" i="11"/>
  <c r="L58" i="11" s="1"/>
  <c r="J53" i="11"/>
  <c r="F53" i="11"/>
  <c r="M53" i="11" s="1"/>
  <c r="Q50" i="11"/>
  <c r="P50" i="11"/>
  <c r="O50" i="11"/>
  <c r="J50" i="11"/>
  <c r="I50" i="11"/>
  <c r="H50" i="11"/>
  <c r="F50" i="11"/>
  <c r="E50" i="11"/>
  <c r="D50" i="11"/>
  <c r="L49" i="11"/>
  <c r="J49" i="11"/>
  <c r="M49" i="11" s="1"/>
  <c r="F49" i="11"/>
  <c r="L48" i="11"/>
  <c r="J48" i="11"/>
  <c r="F48" i="11"/>
  <c r="M48" i="11" s="1"/>
  <c r="L47" i="11"/>
  <c r="J47" i="11"/>
  <c r="M47" i="11" s="1"/>
  <c r="F47" i="11"/>
  <c r="M46" i="11"/>
  <c r="L46" i="11"/>
  <c r="J46" i="11"/>
  <c r="F46" i="11"/>
  <c r="M45" i="11"/>
  <c r="L45" i="11"/>
  <c r="J45" i="11"/>
  <c r="F45" i="11"/>
  <c r="Q42" i="11"/>
  <c r="P42" i="11"/>
  <c r="O42" i="11"/>
  <c r="I42" i="11"/>
  <c r="H42" i="11"/>
  <c r="E42" i="11"/>
  <c r="D42" i="11"/>
  <c r="M41" i="11"/>
  <c r="L41" i="11"/>
  <c r="J41" i="11"/>
  <c r="F41" i="11"/>
  <c r="M40" i="11"/>
  <c r="L40" i="11"/>
  <c r="J40" i="11"/>
  <c r="F40" i="11"/>
  <c r="M39" i="11"/>
  <c r="L39" i="11"/>
  <c r="J39" i="11"/>
  <c r="F39" i="11"/>
  <c r="M38" i="11"/>
  <c r="L38" i="11"/>
  <c r="J38" i="11"/>
  <c r="F38" i="11"/>
  <c r="M37" i="11"/>
  <c r="L37" i="11"/>
  <c r="J37" i="11"/>
  <c r="F37" i="11"/>
  <c r="M36" i="11"/>
  <c r="L36" i="11"/>
  <c r="J36" i="11"/>
  <c r="F36" i="11"/>
  <c r="M35" i="11"/>
  <c r="L35" i="11"/>
  <c r="J35" i="11"/>
  <c r="F35" i="11"/>
  <c r="M34" i="11"/>
  <c r="L34" i="11"/>
  <c r="J34" i="11"/>
  <c r="F34" i="11"/>
  <c r="M33" i="11"/>
  <c r="L33" i="11"/>
  <c r="L42" i="11" s="1"/>
  <c r="J33" i="11"/>
  <c r="F33" i="11"/>
  <c r="M32" i="11"/>
  <c r="L32" i="11"/>
  <c r="J32" i="11"/>
  <c r="F32" i="11"/>
  <c r="S31" i="11"/>
  <c r="L31" i="11"/>
  <c r="J31" i="11"/>
  <c r="J42" i="11" s="1"/>
  <c r="F31" i="11"/>
  <c r="M31" i="11" s="1"/>
  <c r="M42" i="11" s="1"/>
  <c r="Q28" i="11"/>
  <c r="P28" i="11"/>
  <c r="O28" i="11"/>
  <c r="I28" i="11"/>
  <c r="H28" i="11"/>
  <c r="E28" i="11"/>
  <c r="D28" i="11"/>
  <c r="D110" i="11" s="1"/>
  <c r="L26" i="11"/>
  <c r="J26" i="11"/>
  <c r="F26" i="11"/>
  <c r="M26" i="11" s="1"/>
  <c r="M25" i="11"/>
  <c r="L25" i="11"/>
  <c r="J25" i="11"/>
  <c r="F25" i="11"/>
  <c r="L24" i="11"/>
  <c r="J24" i="11"/>
  <c r="F24" i="11"/>
  <c r="M24" i="11" s="1"/>
  <c r="M23" i="11"/>
  <c r="L23" i="11"/>
  <c r="J23" i="11"/>
  <c r="F23" i="11"/>
  <c r="L22" i="11"/>
  <c r="J22" i="11"/>
  <c r="F22" i="11"/>
  <c r="M22" i="11" s="1"/>
  <c r="M21" i="11"/>
  <c r="L21" i="11"/>
  <c r="J21" i="11"/>
  <c r="F21" i="11"/>
  <c r="L20" i="11"/>
  <c r="J20" i="11"/>
  <c r="F20" i="11"/>
  <c r="M20" i="11" s="1"/>
  <c r="M19" i="11"/>
  <c r="L19" i="11"/>
  <c r="J19" i="11"/>
  <c r="F19" i="11"/>
  <c r="L18" i="11"/>
  <c r="J18" i="11"/>
  <c r="F18" i="11"/>
  <c r="M18" i="11" s="1"/>
  <c r="M17" i="11"/>
  <c r="L17" i="11"/>
  <c r="J17" i="11"/>
  <c r="F17" i="11"/>
  <c r="L16" i="11"/>
  <c r="J16" i="11"/>
  <c r="F16" i="11"/>
  <c r="M16" i="11" s="1"/>
  <c r="M15" i="11"/>
  <c r="L15" i="11"/>
  <c r="J15" i="11"/>
  <c r="F15" i="11"/>
  <c r="L14" i="11"/>
  <c r="J14" i="11"/>
  <c r="F14" i="11"/>
  <c r="M14" i="11" s="1"/>
  <c r="M13" i="11"/>
  <c r="L13" i="11"/>
  <c r="J13" i="11"/>
  <c r="F13" i="11"/>
  <c r="L12" i="11"/>
  <c r="J12" i="11"/>
  <c r="F12" i="11"/>
  <c r="M12" i="11" s="1"/>
  <c r="M28" i="11" s="1"/>
  <c r="M11" i="11"/>
  <c r="L11" i="11"/>
  <c r="L28" i="11" s="1"/>
  <c r="J11" i="11"/>
  <c r="J28" i="11" s="1"/>
  <c r="F11" i="11"/>
  <c r="E3" i="11"/>
  <c r="E2" i="11"/>
  <c r="J118" i="10"/>
  <c r="J117" i="10"/>
  <c r="J115" i="10"/>
  <c r="J114" i="10"/>
  <c r="Q108" i="10"/>
  <c r="P108" i="10"/>
  <c r="O108" i="10"/>
  <c r="J108" i="10"/>
  <c r="I108" i="10"/>
  <c r="H108" i="10"/>
  <c r="F108" i="10"/>
  <c r="E108" i="10"/>
  <c r="D108" i="10"/>
  <c r="L106" i="10"/>
  <c r="L108" i="10" s="1"/>
  <c r="J106" i="10"/>
  <c r="F106" i="10"/>
  <c r="M106" i="10" s="1"/>
  <c r="S106" i="10" s="1"/>
  <c r="Q103" i="10"/>
  <c r="P103" i="10"/>
  <c r="O103" i="10"/>
  <c r="I103" i="10"/>
  <c r="H103" i="10"/>
  <c r="F103" i="10"/>
  <c r="E103" i="10"/>
  <c r="D103" i="10"/>
  <c r="M101" i="10"/>
  <c r="L101" i="10"/>
  <c r="J101" i="10"/>
  <c r="F101" i="10"/>
  <c r="L100" i="10"/>
  <c r="J100" i="10"/>
  <c r="F100" i="10"/>
  <c r="Q97" i="10"/>
  <c r="P97" i="10"/>
  <c r="O97" i="10"/>
  <c r="I97" i="10"/>
  <c r="H97" i="10"/>
  <c r="F97" i="10"/>
  <c r="E97" i="10"/>
  <c r="D97" i="10"/>
  <c r="M95" i="10"/>
  <c r="L95" i="10"/>
  <c r="J95" i="10"/>
  <c r="F95" i="10"/>
  <c r="M94" i="10"/>
  <c r="L94" i="10"/>
  <c r="J94" i="10"/>
  <c r="F94" i="10"/>
  <c r="L93" i="10"/>
  <c r="L97" i="10" s="1"/>
  <c r="J93" i="10"/>
  <c r="J97" i="10" s="1"/>
  <c r="F93" i="10"/>
  <c r="M93" i="10" s="1"/>
  <c r="Q90" i="10"/>
  <c r="P90" i="10"/>
  <c r="O90" i="10"/>
  <c r="J90" i="10"/>
  <c r="I90" i="10"/>
  <c r="H90" i="10"/>
  <c r="E90" i="10"/>
  <c r="D90" i="10"/>
  <c r="L88" i="10"/>
  <c r="J88" i="10"/>
  <c r="F88" i="10"/>
  <c r="M88" i="10" s="1"/>
  <c r="L87" i="10"/>
  <c r="L90" i="10" s="1"/>
  <c r="J87" i="10"/>
  <c r="F87" i="10"/>
  <c r="Q84" i="10"/>
  <c r="P84" i="10"/>
  <c r="O84" i="10"/>
  <c r="J84" i="10"/>
  <c r="I84" i="10"/>
  <c r="H84" i="10"/>
  <c r="F84" i="10"/>
  <c r="E84" i="10"/>
  <c r="D84" i="10"/>
  <c r="L82" i="10"/>
  <c r="J82" i="10"/>
  <c r="F82" i="10"/>
  <c r="M82" i="10" s="1"/>
  <c r="S81" i="10"/>
  <c r="L81" i="10"/>
  <c r="J81" i="10"/>
  <c r="M81" i="10" s="1"/>
  <c r="F81" i="10"/>
  <c r="Q78" i="10"/>
  <c r="P78" i="10"/>
  <c r="O78" i="10"/>
  <c r="I78" i="10"/>
  <c r="H78" i="10"/>
  <c r="F78" i="10"/>
  <c r="E78" i="10"/>
  <c r="D78" i="10"/>
  <c r="L76" i="10"/>
  <c r="L78" i="10" s="1"/>
  <c r="J76" i="10"/>
  <c r="M76" i="10" s="1"/>
  <c r="F76" i="10"/>
  <c r="L75" i="10"/>
  <c r="J75" i="10"/>
  <c r="F75" i="10"/>
  <c r="Q72" i="10"/>
  <c r="P72" i="10"/>
  <c r="O72" i="10"/>
  <c r="L72" i="10"/>
  <c r="I72" i="10"/>
  <c r="H72" i="10"/>
  <c r="E72" i="10"/>
  <c r="D72" i="10"/>
  <c r="L70" i="10"/>
  <c r="J70" i="10"/>
  <c r="M70" i="10" s="1"/>
  <c r="F70" i="10"/>
  <c r="L69" i="10"/>
  <c r="J69" i="10"/>
  <c r="F69" i="10"/>
  <c r="Q66" i="10"/>
  <c r="P66" i="10"/>
  <c r="O66" i="10"/>
  <c r="I66" i="10"/>
  <c r="H66" i="10"/>
  <c r="E66" i="10"/>
  <c r="D66" i="10"/>
  <c r="L64" i="10"/>
  <c r="J64" i="10"/>
  <c r="F64" i="10"/>
  <c r="M64" i="10" s="1"/>
  <c r="L63" i="10"/>
  <c r="J63" i="10"/>
  <c r="M63" i="10" s="1"/>
  <c r="F63" i="10"/>
  <c r="L62" i="10"/>
  <c r="J62" i="10"/>
  <c r="F62" i="10"/>
  <c r="M62" i="10" s="1"/>
  <c r="L61" i="10"/>
  <c r="L66" i="10" s="1"/>
  <c r="J61" i="10"/>
  <c r="F61" i="10"/>
  <c r="Q58" i="10"/>
  <c r="P58" i="10"/>
  <c r="O58" i="10"/>
  <c r="L58" i="10"/>
  <c r="I58" i="10"/>
  <c r="H58" i="10"/>
  <c r="E58" i="10"/>
  <c r="D58" i="10"/>
  <c r="L57" i="10"/>
  <c r="J57" i="10"/>
  <c r="F57" i="10"/>
  <c r="M57" i="10" s="1"/>
  <c r="L56" i="10"/>
  <c r="J56" i="10"/>
  <c r="F56" i="10"/>
  <c r="M56" i="10" s="1"/>
  <c r="L55" i="10"/>
  <c r="J55" i="10"/>
  <c r="F55" i="10"/>
  <c r="M55" i="10" s="1"/>
  <c r="L54" i="10"/>
  <c r="J54" i="10"/>
  <c r="F54" i="10"/>
  <c r="M54" i="10" s="1"/>
  <c r="S53" i="10" s="1"/>
  <c r="M53" i="10"/>
  <c r="L53" i="10"/>
  <c r="J53" i="10"/>
  <c r="F53" i="10"/>
  <c r="Q50" i="10"/>
  <c r="P50" i="10"/>
  <c r="I50" i="10"/>
  <c r="H50" i="10"/>
  <c r="F50" i="10"/>
  <c r="E50" i="10"/>
  <c r="D50" i="10"/>
  <c r="M49" i="10"/>
  <c r="L49" i="10"/>
  <c r="J49" i="10"/>
  <c r="F49" i="10"/>
  <c r="L48" i="10"/>
  <c r="J48" i="10"/>
  <c r="F48" i="10"/>
  <c r="L47" i="10"/>
  <c r="J47" i="10"/>
  <c r="M47" i="10" s="1"/>
  <c r="F47" i="10"/>
  <c r="M46" i="10"/>
  <c r="L46" i="10"/>
  <c r="J46" i="10"/>
  <c r="F46" i="10"/>
  <c r="L45" i="10"/>
  <c r="L50" i="10" s="1"/>
  <c r="J45" i="10"/>
  <c r="F45" i="10"/>
  <c r="Q42" i="10"/>
  <c r="P42" i="10"/>
  <c r="O42" i="10"/>
  <c r="I42" i="10"/>
  <c r="I110" i="10" s="1"/>
  <c r="H42" i="10"/>
  <c r="D42" i="10"/>
  <c r="M41" i="10"/>
  <c r="L41" i="10"/>
  <c r="J41" i="10"/>
  <c r="F41" i="10"/>
  <c r="L40" i="10"/>
  <c r="J40" i="10"/>
  <c r="M40" i="10" s="1"/>
  <c r="F40" i="10"/>
  <c r="M39" i="10"/>
  <c r="L39" i="10"/>
  <c r="J39" i="10"/>
  <c r="F39" i="10"/>
  <c r="L38" i="10"/>
  <c r="J38" i="10"/>
  <c r="M38" i="10" s="1"/>
  <c r="F38" i="10"/>
  <c r="M37" i="10"/>
  <c r="L37" i="10"/>
  <c r="J37" i="10"/>
  <c r="F37" i="10"/>
  <c r="L36" i="10"/>
  <c r="J36" i="10"/>
  <c r="E36" i="10"/>
  <c r="F36" i="10" s="1"/>
  <c r="M36" i="10" s="1"/>
  <c r="L35" i="10"/>
  <c r="J35" i="10"/>
  <c r="F35" i="10"/>
  <c r="L34" i="10"/>
  <c r="J34" i="10"/>
  <c r="E34" i="10"/>
  <c r="F34" i="10" s="1"/>
  <c r="M34" i="10" s="1"/>
  <c r="L33" i="10"/>
  <c r="J33" i="10"/>
  <c r="M33" i="10" s="1"/>
  <c r="F33" i="10"/>
  <c r="L32" i="10"/>
  <c r="J32" i="10"/>
  <c r="E32" i="10"/>
  <c r="F32" i="10" s="1"/>
  <c r="M32" i="10" s="1"/>
  <c r="L31" i="10"/>
  <c r="L42" i="10" s="1"/>
  <c r="J31" i="10"/>
  <c r="F31" i="10"/>
  <c r="Q28" i="10"/>
  <c r="P28" i="10"/>
  <c r="O28" i="10"/>
  <c r="I28" i="10"/>
  <c r="H28" i="10"/>
  <c r="E28" i="10"/>
  <c r="D28" i="10"/>
  <c r="L26" i="10"/>
  <c r="J26" i="10"/>
  <c r="M26" i="10" s="1"/>
  <c r="F26" i="10"/>
  <c r="L25" i="10"/>
  <c r="J25" i="10"/>
  <c r="F25" i="10"/>
  <c r="M25" i="10" s="1"/>
  <c r="L24" i="10"/>
  <c r="J24" i="10"/>
  <c r="M24" i="10" s="1"/>
  <c r="F24" i="10"/>
  <c r="L23" i="10"/>
  <c r="J23" i="10"/>
  <c r="F23" i="10"/>
  <c r="M23" i="10" s="1"/>
  <c r="L22" i="10"/>
  <c r="J22" i="10"/>
  <c r="M22" i="10" s="1"/>
  <c r="F22" i="10"/>
  <c r="L21" i="10"/>
  <c r="J21" i="10"/>
  <c r="F21" i="10"/>
  <c r="M21" i="10" s="1"/>
  <c r="L20" i="10"/>
  <c r="J20" i="10"/>
  <c r="M20" i="10" s="1"/>
  <c r="F20" i="10"/>
  <c r="L19" i="10"/>
  <c r="J19" i="10"/>
  <c r="F19" i="10"/>
  <c r="M19" i="10" s="1"/>
  <c r="L18" i="10"/>
  <c r="J18" i="10"/>
  <c r="M18" i="10" s="1"/>
  <c r="F18" i="10"/>
  <c r="L17" i="10"/>
  <c r="J17" i="10"/>
  <c r="F17" i="10"/>
  <c r="M17" i="10" s="1"/>
  <c r="L16" i="10"/>
  <c r="J16" i="10"/>
  <c r="M16" i="10" s="1"/>
  <c r="F16" i="10"/>
  <c r="L15" i="10"/>
  <c r="J15" i="10"/>
  <c r="F15" i="10"/>
  <c r="M15" i="10" s="1"/>
  <c r="L14" i="10"/>
  <c r="J14" i="10"/>
  <c r="M14" i="10" s="1"/>
  <c r="F14" i="10"/>
  <c r="L13" i="10"/>
  <c r="J13" i="10"/>
  <c r="F13" i="10"/>
  <c r="M13" i="10" s="1"/>
  <c r="L12" i="10"/>
  <c r="J12" i="10"/>
  <c r="F12" i="10"/>
  <c r="M12" i="10" s="1"/>
  <c r="L11" i="10"/>
  <c r="L28" i="10" s="1"/>
  <c r="J11" i="10"/>
  <c r="F11" i="10"/>
  <c r="E3" i="10"/>
  <c r="E2" i="10"/>
  <c r="J118" i="9"/>
  <c r="J117" i="9"/>
  <c r="J115" i="9"/>
  <c r="J114" i="9"/>
  <c r="D110" i="9"/>
  <c r="Q108" i="9"/>
  <c r="P108" i="9"/>
  <c r="O108" i="9"/>
  <c r="L108" i="9"/>
  <c r="J108" i="9"/>
  <c r="I108" i="9"/>
  <c r="H108" i="9"/>
  <c r="E108" i="9"/>
  <c r="D108" i="9"/>
  <c r="L106" i="9"/>
  <c r="J106" i="9"/>
  <c r="F106" i="9"/>
  <c r="F108" i="9" s="1"/>
  <c r="Q103" i="9"/>
  <c r="P103" i="9"/>
  <c r="O103" i="9"/>
  <c r="L103" i="9"/>
  <c r="J103" i="9"/>
  <c r="I103" i="9"/>
  <c r="H103" i="9"/>
  <c r="E103" i="9"/>
  <c r="D103" i="9"/>
  <c r="M101" i="9"/>
  <c r="L101" i="9"/>
  <c r="J101" i="9"/>
  <c r="F101" i="9"/>
  <c r="M100" i="9"/>
  <c r="L100" i="9"/>
  <c r="J100" i="9"/>
  <c r="F100" i="9"/>
  <c r="Q97" i="9"/>
  <c r="P97" i="9"/>
  <c r="O97" i="9"/>
  <c r="I97" i="9"/>
  <c r="H97" i="9"/>
  <c r="E97" i="9"/>
  <c r="D97" i="9"/>
  <c r="M95" i="9"/>
  <c r="L95" i="9"/>
  <c r="L97" i="9" s="1"/>
  <c r="J95" i="9"/>
  <c r="F95" i="9"/>
  <c r="M94" i="9"/>
  <c r="L94" i="9"/>
  <c r="J94" i="9"/>
  <c r="F94" i="9"/>
  <c r="S93" i="9"/>
  <c r="L93" i="9"/>
  <c r="J93" i="9"/>
  <c r="F93" i="9"/>
  <c r="M93" i="9" s="1"/>
  <c r="M97" i="9" s="1"/>
  <c r="Q90" i="9"/>
  <c r="P90" i="9"/>
  <c r="O90" i="9"/>
  <c r="I90" i="9"/>
  <c r="H90" i="9"/>
  <c r="E90" i="9"/>
  <c r="D90" i="9"/>
  <c r="L88" i="9"/>
  <c r="J88" i="9"/>
  <c r="F88" i="9"/>
  <c r="M88" i="9" s="1"/>
  <c r="M87" i="9"/>
  <c r="L87" i="9"/>
  <c r="L90" i="9" s="1"/>
  <c r="J87" i="9"/>
  <c r="F87" i="9"/>
  <c r="Q84" i="9"/>
  <c r="P84" i="9"/>
  <c r="O84" i="9"/>
  <c r="L84" i="9"/>
  <c r="J84" i="9"/>
  <c r="I84" i="9"/>
  <c r="H84" i="9"/>
  <c r="E84" i="9"/>
  <c r="D84" i="9"/>
  <c r="L82" i="9"/>
  <c r="J82" i="9"/>
  <c r="M82" i="9" s="1"/>
  <c r="F82" i="9"/>
  <c r="L81" i="9"/>
  <c r="J81" i="9"/>
  <c r="F81" i="9"/>
  <c r="F84" i="9" s="1"/>
  <c r="Q78" i="9"/>
  <c r="P78" i="9"/>
  <c r="O78" i="9"/>
  <c r="I78" i="9"/>
  <c r="H78" i="9"/>
  <c r="E78" i="9"/>
  <c r="D78" i="9"/>
  <c r="M76" i="9"/>
  <c r="L76" i="9"/>
  <c r="L78" i="9" s="1"/>
  <c r="J76" i="9"/>
  <c r="F76" i="9"/>
  <c r="L75" i="9"/>
  <c r="J75" i="9"/>
  <c r="J78" i="9" s="1"/>
  <c r="F75" i="9"/>
  <c r="Q72" i="9"/>
  <c r="P72" i="9"/>
  <c r="O72" i="9"/>
  <c r="I72" i="9"/>
  <c r="H72" i="9"/>
  <c r="F72" i="9"/>
  <c r="E72" i="9"/>
  <c r="D72" i="9"/>
  <c r="M70" i="9"/>
  <c r="L70" i="9"/>
  <c r="L72" i="9" s="1"/>
  <c r="J70" i="9"/>
  <c r="F70" i="9"/>
  <c r="M69" i="9"/>
  <c r="L69" i="9"/>
  <c r="J69" i="9"/>
  <c r="J72" i="9" s="1"/>
  <c r="F69" i="9"/>
  <c r="Q66" i="9"/>
  <c r="P66" i="9"/>
  <c r="O66" i="9"/>
  <c r="I66" i="9"/>
  <c r="H66" i="9"/>
  <c r="E66" i="9"/>
  <c r="D66" i="9"/>
  <c r="M64" i="9"/>
  <c r="L64" i="9"/>
  <c r="L66" i="9" s="1"/>
  <c r="J64" i="9"/>
  <c r="F64" i="9"/>
  <c r="M63" i="9"/>
  <c r="L63" i="9"/>
  <c r="J63" i="9"/>
  <c r="F63" i="9"/>
  <c r="M62" i="9"/>
  <c r="L62" i="9"/>
  <c r="J62" i="9"/>
  <c r="F62" i="9"/>
  <c r="L61" i="9"/>
  <c r="J61" i="9"/>
  <c r="J66" i="9" s="1"/>
  <c r="F61" i="9"/>
  <c r="Q58" i="9"/>
  <c r="P58" i="9"/>
  <c r="O58" i="9"/>
  <c r="I58" i="9"/>
  <c r="H58" i="9"/>
  <c r="E58" i="9"/>
  <c r="D58" i="9"/>
  <c r="L57" i="9"/>
  <c r="J57" i="9"/>
  <c r="F57" i="9"/>
  <c r="M57" i="9" s="1"/>
  <c r="M56" i="9"/>
  <c r="L56" i="9"/>
  <c r="J56" i="9"/>
  <c r="F56" i="9"/>
  <c r="L55" i="9"/>
  <c r="J55" i="9"/>
  <c r="F55" i="9"/>
  <c r="M55" i="9" s="1"/>
  <c r="L54" i="9"/>
  <c r="J54" i="9"/>
  <c r="F54" i="9"/>
  <c r="M54" i="9" s="1"/>
  <c r="L53" i="9"/>
  <c r="L58" i="9" s="1"/>
  <c r="J53" i="9"/>
  <c r="J58" i="9" s="1"/>
  <c r="F53" i="9"/>
  <c r="Q50" i="9"/>
  <c r="P50" i="9"/>
  <c r="I50" i="9"/>
  <c r="H50" i="9"/>
  <c r="E50" i="9"/>
  <c r="D50" i="9"/>
  <c r="L49" i="9"/>
  <c r="J49" i="9"/>
  <c r="J50" i="9" s="1"/>
  <c r="F49" i="9"/>
  <c r="L48" i="9"/>
  <c r="J48" i="9"/>
  <c r="F48" i="9"/>
  <c r="M48" i="9" s="1"/>
  <c r="L47" i="9"/>
  <c r="J47" i="9"/>
  <c r="F47" i="9"/>
  <c r="M47" i="9" s="1"/>
  <c r="L46" i="9"/>
  <c r="J46" i="9"/>
  <c r="M46" i="9" s="1"/>
  <c r="F46" i="9"/>
  <c r="M45" i="9"/>
  <c r="L45" i="9"/>
  <c r="L50" i="9" s="1"/>
  <c r="J45" i="9"/>
  <c r="F45" i="9"/>
  <c r="F50" i="9" s="1"/>
  <c r="Q42" i="9"/>
  <c r="P42" i="9"/>
  <c r="O42" i="9"/>
  <c r="L42" i="9"/>
  <c r="I42" i="9"/>
  <c r="H42" i="9"/>
  <c r="E42" i="9"/>
  <c r="D42" i="9"/>
  <c r="M41" i="9"/>
  <c r="L41" i="9"/>
  <c r="J41" i="9"/>
  <c r="F41" i="9"/>
  <c r="M40" i="9"/>
  <c r="L40" i="9"/>
  <c r="J40" i="9"/>
  <c r="F40" i="9"/>
  <c r="M39" i="9"/>
  <c r="L39" i="9"/>
  <c r="J39" i="9"/>
  <c r="F39" i="9"/>
  <c r="M38" i="9"/>
  <c r="L38" i="9"/>
  <c r="J38" i="9"/>
  <c r="F38" i="9"/>
  <c r="M37" i="9"/>
  <c r="L37" i="9"/>
  <c r="J37" i="9"/>
  <c r="F37" i="9"/>
  <c r="M36" i="9"/>
  <c r="L36" i="9"/>
  <c r="J36" i="9"/>
  <c r="F36" i="9"/>
  <c r="M35" i="9"/>
  <c r="L35" i="9"/>
  <c r="J35" i="9"/>
  <c r="F35" i="9"/>
  <c r="M34" i="9"/>
  <c r="L34" i="9"/>
  <c r="J34" i="9"/>
  <c r="F34" i="9"/>
  <c r="M33" i="9"/>
  <c r="L33" i="9"/>
  <c r="J33" i="9"/>
  <c r="F33" i="9"/>
  <c r="L32" i="9"/>
  <c r="J32" i="9"/>
  <c r="F32" i="9"/>
  <c r="M32" i="9" s="1"/>
  <c r="S31" i="9"/>
  <c r="L31" i="9"/>
  <c r="J31" i="9"/>
  <c r="J42" i="9" s="1"/>
  <c r="F31" i="9"/>
  <c r="M31" i="9" s="1"/>
  <c r="Q28" i="9"/>
  <c r="Q110" i="9" s="1"/>
  <c r="P28" i="9"/>
  <c r="O28" i="9"/>
  <c r="I28" i="9"/>
  <c r="H28" i="9"/>
  <c r="E28" i="9"/>
  <c r="D28" i="9"/>
  <c r="M26" i="9"/>
  <c r="L26" i="9"/>
  <c r="J26" i="9"/>
  <c r="F26" i="9"/>
  <c r="L25" i="9"/>
  <c r="J25" i="9"/>
  <c r="F25" i="9"/>
  <c r="M25" i="9" s="1"/>
  <c r="M24" i="9"/>
  <c r="L24" i="9"/>
  <c r="J24" i="9"/>
  <c r="F24" i="9"/>
  <c r="L23" i="9"/>
  <c r="J23" i="9"/>
  <c r="F23" i="9"/>
  <c r="M23" i="9" s="1"/>
  <c r="M22" i="9"/>
  <c r="L22" i="9"/>
  <c r="J22" i="9"/>
  <c r="F22" i="9"/>
  <c r="L21" i="9"/>
  <c r="J21" i="9"/>
  <c r="F21" i="9"/>
  <c r="M21" i="9" s="1"/>
  <c r="M20" i="9"/>
  <c r="L20" i="9"/>
  <c r="J20" i="9"/>
  <c r="F20" i="9"/>
  <c r="L19" i="9"/>
  <c r="J19" i="9"/>
  <c r="F19" i="9"/>
  <c r="M19" i="9" s="1"/>
  <c r="M18" i="9"/>
  <c r="L18" i="9"/>
  <c r="J18" i="9"/>
  <c r="F18" i="9"/>
  <c r="L17" i="9"/>
  <c r="J17" i="9"/>
  <c r="F17" i="9"/>
  <c r="M17" i="9" s="1"/>
  <c r="M16" i="9"/>
  <c r="L16" i="9"/>
  <c r="J16" i="9"/>
  <c r="F16" i="9"/>
  <c r="L15" i="9"/>
  <c r="J15" i="9"/>
  <c r="F15" i="9"/>
  <c r="M15" i="9" s="1"/>
  <c r="M14" i="9"/>
  <c r="L14" i="9"/>
  <c r="J14" i="9"/>
  <c r="F14" i="9"/>
  <c r="L13" i="9"/>
  <c r="J13" i="9"/>
  <c r="F13" i="9"/>
  <c r="M13" i="9" s="1"/>
  <c r="L12" i="9"/>
  <c r="J12" i="9"/>
  <c r="F12" i="9"/>
  <c r="M12" i="9" s="1"/>
  <c r="L11" i="9"/>
  <c r="L28" i="9" s="1"/>
  <c r="J11" i="9"/>
  <c r="F11" i="9"/>
  <c r="E3" i="9"/>
  <c r="E2" i="9"/>
  <c r="J118" i="8"/>
  <c r="J117" i="8"/>
  <c r="J115" i="8"/>
  <c r="J114" i="8"/>
  <c r="Q108" i="8"/>
  <c r="P108" i="8"/>
  <c r="O108" i="8"/>
  <c r="J108" i="8"/>
  <c r="I108" i="8"/>
  <c r="H108" i="8"/>
  <c r="F108" i="8"/>
  <c r="E108" i="8"/>
  <c r="D108" i="8"/>
  <c r="M106" i="8"/>
  <c r="L106" i="8"/>
  <c r="L108" i="8" s="1"/>
  <c r="J106" i="8"/>
  <c r="F106" i="8"/>
  <c r="Q103" i="8"/>
  <c r="P103" i="8"/>
  <c r="O103" i="8"/>
  <c r="J103" i="8"/>
  <c r="I103" i="8"/>
  <c r="H103" i="8"/>
  <c r="E103" i="8"/>
  <c r="D103" i="8"/>
  <c r="M101" i="8"/>
  <c r="L101" i="8"/>
  <c r="L103" i="8" s="1"/>
  <c r="J101" i="8"/>
  <c r="F101" i="8"/>
  <c r="L100" i="8"/>
  <c r="J100" i="8"/>
  <c r="F100" i="8"/>
  <c r="Q97" i="8"/>
  <c r="P97" i="8"/>
  <c r="O97" i="8"/>
  <c r="I97" i="8"/>
  <c r="H97" i="8"/>
  <c r="F97" i="8"/>
  <c r="E97" i="8"/>
  <c r="D97" i="8"/>
  <c r="M95" i="8"/>
  <c r="L95" i="8"/>
  <c r="L97" i="8" s="1"/>
  <c r="J95" i="8"/>
  <c r="F95" i="8"/>
  <c r="M94" i="8"/>
  <c r="S94" i="8" s="1"/>
  <c r="L94" i="8"/>
  <c r="J94" i="8"/>
  <c r="F94" i="8"/>
  <c r="L93" i="8"/>
  <c r="J93" i="8"/>
  <c r="J97" i="8" s="1"/>
  <c r="F93" i="8"/>
  <c r="M93" i="8" s="1"/>
  <c r="Q90" i="8"/>
  <c r="P90" i="8"/>
  <c r="O90" i="8"/>
  <c r="I90" i="8"/>
  <c r="H90" i="8"/>
  <c r="E90" i="8"/>
  <c r="D90" i="8"/>
  <c r="L88" i="8"/>
  <c r="J88" i="8"/>
  <c r="F88" i="8"/>
  <c r="L87" i="8"/>
  <c r="L90" i="8" s="1"/>
  <c r="J87" i="8"/>
  <c r="M87" i="8" s="1"/>
  <c r="F87" i="8"/>
  <c r="Q84" i="8"/>
  <c r="P84" i="8"/>
  <c r="O84" i="8"/>
  <c r="J84" i="8"/>
  <c r="I84" i="8"/>
  <c r="H84" i="8"/>
  <c r="F84" i="8"/>
  <c r="E84" i="8"/>
  <c r="D84" i="8"/>
  <c r="L82" i="8"/>
  <c r="J82" i="8"/>
  <c r="M82" i="8" s="1"/>
  <c r="F82" i="8"/>
  <c r="M81" i="8"/>
  <c r="L81" i="8"/>
  <c r="L84" i="8" s="1"/>
  <c r="J81" i="8"/>
  <c r="F81" i="8"/>
  <c r="Q78" i="8"/>
  <c r="P78" i="8"/>
  <c r="O78" i="8"/>
  <c r="L78" i="8"/>
  <c r="J78" i="8"/>
  <c r="I78" i="8"/>
  <c r="H78" i="8"/>
  <c r="E78" i="8"/>
  <c r="D78" i="8"/>
  <c r="M76" i="8"/>
  <c r="L76" i="8"/>
  <c r="J76" i="8"/>
  <c r="F76" i="8"/>
  <c r="L75" i="8"/>
  <c r="J75" i="8"/>
  <c r="F75" i="8"/>
  <c r="Q72" i="8"/>
  <c r="Q110" i="8" s="1"/>
  <c r="P72" i="8"/>
  <c r="O72" i="8"/>
  <c r="L72" i="8"/>
  <c r="I72" i="8"/>
  <c r="H72" i="8"/>
  <c r="H110" i="8" s="1"/>
  <c r="E72" i="8"/>
  <c r="D72" i="8"/>
  <c r="L70" i="8"/>
  <c r="J70" i="8"/>
  <c r="F70" i="8"/>
  <c r="M70" i="8" s="1"/>
  <c r="S69" i="8"/>
  <c r="L69" i="8"/>
  <c r="J69" i="8"/>
  <c r="J72" i="8" s="1"/>
  <c r="F69" i="8"/>
  <c r="M69" i="8" s="1"/>
  <c r="Q66" i="8"/>
  <c r="P66" i="8"/>
  <c r="O66" i="8"/>
  <c r="I66" i="8"/>
  <c r="H66" i="8"/>
  <c r="E66" i="8"/>
  <c r="D66" i="8"/>
  <c r="M64" i="8"/>
  <c r="L64" i="8"/>
  <c r="J64" i="8"/>
  <c r="F64" i="8"/>
  <c r="L63" i="8"/>
  <c r="J63" i="8"/>
  <c r="F63" i="8"/>
  <c r="M63" i="8" s="1"/>
  <c r="L62" i="8"/>
  <c r="J62" i="8"/>
  <c r="F62" i="8"/>
  <c r="M62" i="8" s="1"/>
  <c r="L61" i="8"/>
  <c r="L66" i="8" s="1"/>
  <c r="J61" i="8"/>
  <c r="F61" i="8"/>
  <c r="F66" i="8" s="1"/>
  <c r="Q58" i="8"/>
  <c r="P58" i="8"/>
  <c r="O58" i="8"/>
  <c r="I58" i="8"/>
  <c r="H58" i="8"/>
  <c r="E58" i="8"/>
  <c r="D58" i="8"/>
  <c r="L57" i="8"/>
  <c r="J57" i="8"/>
  <c r="F57" i="8"/>
  <c r="M57" i="8" s="1"/>
  <c r="L56" i="8"/>
  <c r="J56" i="8"/>
  <c r="F56" i="8"/>
  <c r="M56" i="8" s="1"/>
  <c r="L55" i="8"/>
  <c r="J55" i="8"/>
  <c r="J58" i="8" s="1"/>
  <c r="F55" i="8"/>
  <c r="L54" i="8"/>
  <c r="J54" i="8"/>
  <c r="M54" i="8" s="1"/>
  <c r="F54" i="8"/>
  <c r="M53" i="8"/>
  <c r="L53" i="8"/>
  <c r="L58" i="8" s="1"/>
  <c r="J53" i="8"/>
  <c r="F53" i="8"/>
  <c r="Q50" i="8"/>
  <c r="P50" i="8"/>
  <c r="L50" i="8"/>
  <c r="I50" i="8"/>
  <c r="H50" i="8"/>
  <c r="F50" i="8"/>
  <c r="E50" i="8"/>
  <c r="D50" i="8"/>
  <c r="L49" i="8"/>
  <c r="J49" i="8"/>
  <c r="M49" i="8" s="1"/>
  <c r="F49" i="8"/>
  <c r="L48" i="8"/>
  <c r="J48" i="8"/>
  <c r="M48" i="8" s="1"/>
  <c r="F48" i="8"/>
  <c r="L47" i="8"/>
  <c r="J47" i="8"/>
  <c r="M47" i="8" s="1"/>
  <c r="F47" i="8"/>
  <c r="M46" i="8"/>
  <c r="L46" i="8"/>
  <c r="J46" i="8"/>
  <c r="F46" i="8"/>
  <c r="S45" i="8"/>
  <c r="L45" i="8"/>
  <c r="J45" i="8"/>
  <c r="F45" i="8"/>
  <c r="M45" i="8" s="1"/>
  <c r="Q42" i="8"/>
  <c r="P42" i="8"/>
  <c r="O42" i="8"/>
  <c r="I42" i="8"/>
  <c r="H42" i="8"/>
  <c r="E42" i="8"/>
  <c r="D42" i="8"/>
  <c r="M41" i="8"/>
  <c r="L41" i="8"/>
  <c r="J41" i="8"/>
  <c r="F41" i="8"/>
  <c r="L40" i="8"/>
  <c r="J40" i="8"/>
  <c r="F40" i="8"/>
  <c r="M40" i="8" s="1"/>
  <c r="M39" i="8"/>
  <c r="L39" i="8"/>
  <c r="J39" i="8"/>
  <c r="F39" i="8"/>
  <c r="L38" i="8"/>
  <c r="J38" i="8"/>
  <c r="F38" i="8"/>
  <c r="M38" i="8" s="1"/>
  <c r="M37" i="8"/>
  <c r="L37" i="8"/>
  <c r="J37" i="8"/>
  <c r="F37" i="8"/>
  <c r="L36" i="8"/>
  <c r="J36" i="8"/>
  <c r="F36" i="8"/>
  <c r="M36" i="8" s="1"/>
  <c r="M35" i="8"/>
  <c r="L35" i="8"/>
  <c r="J35" i="8"/>
  <c r="F35" i="8"/>
  <c r="L34" i="8"/>
  <c r="J34" i="8"/>
  <c r="F34" i="8"/>
  <c r="M34" i="8" s="1"/>
  <c r="M33" i="8"/>
  <c r="L33" i="8"/>
  <c r="J33" i="8"/>
  <c r="F33" i="8"/>
  <c r="L32" i="8"/>
  <c r="J32" i="8"/>
  <c r="F32" i="8"/>
  <c r="M32" i="8" s="1"/>
  <c r="L31" i="8"/>
  <c r="L42" i="8" s="1"/>
  <c r="J31" i="8"/>
  <c r="J42" i="8" s="1"/>
  <c r="F31" i="8"/>
  <c r="Q28" i="8"/>
  <c r="P28" i="8"/>
  <c r="P110" i="8" s="1"/>
  <c r="O28" i="8"/>
  <c r="I28" i="8"/>
  <c r="H28" i="8"/>
  <c r="E28" i="8"/>
  <c r="E110" i="8" s="1"/>
  <c r="D28" i="8"/>
  <c r="L26" i="8"/>
  <c r="J26" i="8"/>
  <c r="F26" i="8"/>
  <c r="M26" i="8" s="1"/>
  <c r="L25" i="8"/>
  <c r="J25" i="8"/>
  <c r="F25" i="8"/>
  <c r="M25" i="8" s="1"/>
  <c r="L24" i="8"/>
  <c r="J24" i="8"/>
  <c r="F24" i="8"/>
  <c r="M24" i="8" s="1"/>
  <c r="L23" i="8"/>
  <c r="J23" i="8"/>
  <c r="F23" i="8"/>
  <c r="L22" i="8"/>
  <c r="J22" i="8"/>
  <c r="F22" i="8"/>
  <c r="M22" i="8" s="1"/>
  <c r="L21" i="8"/>
  <c r="J21" i="8"/>
  <c r="F21" i="8"/>
  <c r="M21" i="8" s="1"/>
  <c r="L20" i="8"/>
  <c r="J20" i="8"/>
  <c r="F20" i="8"/>
  <c r="M20" i="8" s="1"/>
  <c r="L19" i="8"/>
  <c r="J19" i="8"/>
  <c r="F19" i="8"/>
  <c r="L18" i="8"/>
  <c r="J18" i="8"/>
  <c r="F18" i="8"/>
  <c r="M18" i="8" s="1"/>
  <c r="L17" i="8"/>
  <c r="J17" i="8"/>
  <c r="F17" i="8"/>
  <c r="M17" i="8" s="1"/>
  <c r="L16" i="8"/>
  <c r="J16" i="8"/>
  <c r="F16" i="8"/>
  <c r="M16" i="8" s="1"/>
  <c r="L15" i="8"/>
  <c r="J15" i="8"/>
  <c r="F15" i="8"/>
  <c r="L14" i="8"/>
  <c r="J14" i="8"/>
  <c r="F14" i="8"/>
  <c r="M14" i="8" s="1"/>
  <c r="L13" i="8"/>
  <c r="J13" i="8"/>
  <c r="F13" i="8"/>
  <c r="M13" i="8" s="1"/>
  <c r="L12" i="8"/>
  <c r="J12" i="8"/>
  <c r="M12" i="8" s="1"/>
  <c r="F12" i="8"/>
  <c r="M11" i="8"/>
  <c r="L11" i="8"/>
  <c r="L28" i="8" s="1"/>
  <c r="J11" i="8"/>
  <c r="F11" i="8"/>
  <c r="E3" i="8"/>
  <c r="E2" i="8"/>
  <c r="J118" i="7"/>
  <c r="J117" i="7"/>
  <c r="J115" i="7"/>
  <c r="J114" i="7"/>
  <c r="Q108" i="7"/>
  <c r="P108" i="7"/>
  <c r="O108" i="7"/>
  <c r="L108" i="7"/>
  <c r="I108" i="7"/>
  <c r="H108" i="7"/>
  <c r="E108" i="7"/>
  <c r="D108" i="7"/>
  <c r="S106" i="7"/>
  <c r="M106" i="7"/>
  <c r="M108" i="7" s="1"/>
  <c r="L106" i="7"/>
  <c r="J106" i="7"/>
  <c r="J108" i="7" s="1"/>
  <c r="F106" i="7"/>
  <c r="F108" i="7" s="1"/>
  <c r="Q103" i="7"/>
  <c r="P103" i="7"/>
  <c r="O103" i="7"/>
  <c r="L103" i="7"/>
  <c r="I103" i="7"/>
  <c r="H103" i="7"/>
  <c r="E103" i="7"/>
  <c r="D103" i="7"/>
  <c r="M101" i="7"/>
  <c r="L101" i="7"/>
  <c r="J101" i="7"/>
  <c r="F101" i="7"/>
  <c r="L100" i="7"/>
  <c r="J100" i="7"/>
  <c r="J103" i="7" s="1"/>
  <c r="F100" i="7"/>
  <c r="Q97" i="7"/>
  <c r="P97" i="7"/>
  <c r="O97" i="7"/>
  <c r="I97" i="7"/>
  <c r="H97" i="7"/>
  <c r="E97" i="7"/>
  <c r="D97" i="7"/>
  <c r="L95" i="7"/>
  <c r="J95" i="7"/>
  <c r="F95" i="7"/>
  <c r="M95" i="7" s="1"/>
  <c r="L94" i="7"/>
  <c r="J94" i="7"/>
  <c r="F94" i="7"/>
  <c r="M94" i="7" s="1"/>
  <c r="L93" i="7"/>
  <c r="L97" i="7" s="1"/>
  <c r="J93" i="7"/>
  <c r="F93" i="7"/>
  <c r="Q90" i="7"/>
  <c r="P90" i="7"/>
  <c r="O90" i="7"/>
  <c r="I90" i="7"/>
  <c r="H90" i="7"/>
  <c r="E90" i="7"/>
  <c r="D90" i="7"/>
  <c r="L88" i="7"/>
  <c r="J88" i="7"/>
  <c r="M88" i="7" s="1"/>
  <c r="F88" i="7"/>
  <c r="M87" i="7"/>
  <c r="L87" i="7"/>
  <c r="L90" i="7" s="1"/>
  <c r="J87" i="7"/>
  <c r="F87" i="7"/>
  <c r="F90" i="7" s="1"/>
  <c r="Q84" i="7"/>
  <c r="P84" i="7"/>
  <c r="O84" i="7"/>
  <c r="L84" i="7"/>
  <c r="J84" i="7"/>
  <c r="I84" i="7"/>
  <c r="H84" i="7"/>
  <c r="F84" i="7"/>
  <c r="E84" i="7"/>
  <c r="D84" i="7"/>
  <c r="M82" i="7"/>
  <c r="L82" i="7"/>
  <c r="J82" i="7"/>
  <c r="F82" i="7"/>
  <c r="S81" i="7"/>
  <c r="M81" i="7"/>
  <c r="L81" i="7"/>
  <c r="J81" i="7"/>
  <c r="F81" i="7"/>
  <c r="Q78" i="7"/>
  <c r="P78" i="7"/>
  <c r="O78" i="7"/>
  <c r="L78" i="7"/>
  <c r="I78" i="7"/>
  <c r="H78" i="7"/>
  <c r="E78" i="7"/>
  <c r="D78" i="7"/>
  <c r="M76" i="7"/>
  <c r="L76" i="7"/>
  <c r="J76" i="7"/>
  <c r="F76" i="7"/>
  <c r="L75" i="7"/>
  <c r="J75" i="7"/>
  <c r="J78" i="7" s="1"/>
  <c r="F75" i="7"/>
  <c r="Q72" i="7"/>
  <c r="P72" i="7"/>
  <c r="O72" i="7"/>
  <c r="I72" i="7"/>
  <c r="I110" i="7" s="1"/>
  <c r="H72" i="7"/>
  <c r="H110" i="7" s="1"/>
  <c r="E72" i="7"/>
  <c r="D72" i="7"/>
  <c r="L70" i="7"/>
  <c r="J70" i="7"/>
  <c r="F70" i="7"/>
  <c r="M70" i="7" s="1"/>
  <c r="L69" i="7"/>
  <c r="L72" i="7" s="1"/>
  <c r="J69" i="7"/>
  <c r="M69" i="7" s="1"/>
  <c r="F69" i="7"/>
  <c r="Q66" i="7"/>
  <c r="P66" i="7"/>
  <c r="O66" i="7"/>
  <c r="I66" i="7"/>
  <c r="H66" i="7"/>
  <c r="E66" i="7"/>
  <c r="D66" i="7"/>
  <c r="L64" i="7"/>
  <c r="J64" i="7"/>
  <c r="F64" i="7"/>
  <c r="M64" i="7" s="1"/>
  <c r="L63" i="7"/>
  <c r="J63" i="7"/>
  <c r="J66" i="7" s="1"/>
  <c r="F63" i="7"/>
  <c r="M63" i="7" s="1"/>
  <c r="L62" i="7"/>
  <c r="J62" i="7"/>
  <c r="M62" i="7" s="1"/>
  <c r="F62" i="7"/>
  <c r="M61" i="7"/>
  <c r="L61" i="7"/>
  <c r="L66" i="7" s="1"/>
  <c r="J61" i="7"/>
  <c r="F61" i="7"/>
  <c r="Q58" i="7"/>
  <c r="P58" i="7"/>
  <c r="O58" i="7"/>
  <c r="I58" i="7"/>
  <c r="H58" i="7"/>
  <c r="E58" i="7"/>
  <c r="D58" i="7"/>
  <c r="L57" i="7"/>
  <c r="L58" i="7" s="1"/>
  <c r="J57" i="7"/>
  <c r="M57" i="7" s="1"/>
  <c r="F57" i="7"/>
  <c r="L56" i="7"/>
  <c r="J56" i="7"/>
  <c r="M56" i="7" s="1"/>
  <c r="F56" i="7"/>
  <c r="L55" i="7"/>
  <c r="J55" i="7"/>
  <c r="M55" i="7" s="1"/>
  <c r="F55" i="7"/>
  <c r="M54" i="7"/>
  <c r="L54" i="7"/>
  <c r="J54" i="7"/>
  <c r="F54" i="7"/>
  <c r="M53" i="7"/>
  <c r="L53" i="7"/>
  <c r="J53" i="7"/>
  <c r="F53" i="7"/>
  <c r="F58" i="7" s="1"/>
  <c r="Q50" i="7"/>
  <c r="P50" i="7"/>
  <c r="I50" i="7"/>
  <c r="H50" i="7"/>
  <c r="E50" i="7"/>
  <c r="D50" i="7"/>
  <c r="M49" i="7"/>
  <c r="L49" i="7"/>
  <c r="J49" i="7"/>
  <c r="F49" i="7"/>
  <c r="M48" i="7"/>
  <c r="L48" i="7"/>
  <c r="J48" i="7"/>
  <c r="F48" i="7"/>
  <c r="M47" i="7"/>
  <c r="L47" i="7"/>
  <c r="L50" i="7" s="1"/>
  <c r="J47" i="7"/>
  <c r="F47" i="7"/>
  <c r="L46" i="7"/>
  <c r="J46" i="7"/>
  <c r="F46" i="7"/>
  <c r="L45" i="7"/>
  <c r="J45" i="7"/>
  <c r="J50" i="7" s="1"/>
  <c r="F45" i="7"/>
  <c r="Q42" i="7"/>
  <c r="P42" i="7"/>
  <c r="O42" i="7"/>
  <c r="I42" i="7"/>
  <c r="H42" i="7"/>
  <c r="D42" i="7"/>
  <c r="L41" i="7"/>
  <c r="J41" i="7"/>
  <c r="E41" i="7"/>
  <c r="F41" i="7" s="1"/>
  <c r="M41" i="7" s="1"/>
  <c r="L40" i="7"/>
  <c r="J40" i="7"/>
  <c r="F40" i="7"/>
  <c r="L39" i="7"/>
  <c r="J39" i="7"/>
  <c r="M39" i="7" s="1"/>
  <c r="F39" i="7"/>
  <c r="L38" i="7"/>
  <c r="J38" i="7"/>
  <c r="F38" i="7"/>
  <c r="M38" i="7" s="1"/>
  <c r="L37" i="7"/>
  <c r="J37" i="7"/>
  <c r="M37" i="7" s="1"/>
  <c r="F37" i="7"/>
  <c r="L36" i="7"/>
  <c r="J36" i="7"/>
  <c r="E36" i="7"/>
  <c r="F36" i="7" s="1"/>
  <c r="M36" i="7" s="1"/>
  <c r="M35" i="7"/>
  <c r="L35" i="7"/>
  <c r="J35" i="7"/>
  <c r="F35" i="7"/>
  <c r="L34" i="7"/>
  <c r="J34" i="7"/>
  <c r="E34" i="7"/>
  <c r="F34" i="7" s="1"/>
  <c r="M34" i="7" s="1"/>
  <c r="L33" i="7"/>
  <c r="J33" i="7"/>
  <c r="F33" i="7"/>
  <c r="M33" i="7" s="1"/>
  <c r="L32" i="7"/>
  <c r="J32" i="7"/>
  <c r="E32" i="7"/>
  <c r="F32" i="7" s="1"/>
  <c r="M32" i="7" s="1"/>
  <c r="M31" i="7"/>
  <c r="L31" i="7"/>
  <c r="L42" i="7" s="1"/>
  <c r="J31" i="7"/>
  <c r="F31" i="7"/>
  <c r="Q28" i="7"/>
  <c r="Q110" i="7" s="1"/>
  <c r="P28" i="7"/>
  <c r="P110" i="7" s="1"/>
  <c r="O28" i="7"/>
  <c r="J28" i="7"/>
  <c r="I28" i="7"/>
  <c r="H28" i="7"/>
  <c r="E28" i="7"/>
  <c r="D28" i="7"/>
  <c r="L26" i="7"/>
  <c r="J26" i="7"/>
  <c r="F26" i="7"/>
  <c r="M26" i="7" s="1"/>
  <c r="L25" i="7"/>
  <c r="J25" i="7"/>
  <c r="F25" i="7"/>
  <c r="M25" i="7" s="1"/>
  <c r="L24" i="7"/>
  <c r="J24" i="7"/>
  <c r="F24" i="7"/>
  <c r="M24" i="7" s="1"/>
  <c r="L23" i="7"/>
  <c r="J23" i="7"/>
  <c r="F23" i="7"/>
  <c r="M23" i="7" s="1"/>
  <c r="L22" i="7"/>
  <c r="J22" i="7"/>
  <c r="F22" i="7"/>
  <c r="L21" i="7"/>
  <c r="J21" i="7"/>
  <c r="F21" i="7"/>
  <c r="M21" i="7" s="1"/>
  <c r="L20" i="7"/>
  <c r="J20" i="7"/>
  <c r="F20" i="7"/>
  <c r="M20" i="7" s="1"/>
  <c r="L19" i="7"/>
  <c r="J19" i="7"/>
  <c r="F19" i="7"/>
  <c r="M19" i="7" s="1"/>
  <c r="L18" i="7"/>
  <c r="J18" i="7"/>
  <c r="F18" i="7"/>
  <c r="M18" i="7" s="1"/>
  <c r="L17" i="7"/>
  <c r="J17" i="7"/>
  <c r="F17" i="7"/>
  <c r="M17" i="7" s="1"/>
  <c r="L16" i="7"/>
  <c r="J16" i="7"/>
  <c r="F16" i="7"/>
  <c r="M16" i="7" s="1"/>
  <c r="L15" i="7"/>
  <c r="J15" i="7"/>
  <c r="F15" i="7"/>
  <c r="M15" i="7" s="1"/>
  <c r="L14" i="7"/>
  <c r="J14" i="7"/>
  <c r="F14" i="7"/>
  <c r="L13" i="7"/>
  <c r="J13" i="7"/>
  <c r="F13" i="7"/>
  <c r="M13" i="7" s="1"/>
  <c r="M12" i="7"/>
  <c r="L12" i="7"/>
  <c r="L28" i="7" s="1"/>
  <c r="L110" i="7" s="1"/>
  <c r="J12" i="7"/>
  <c r="F12" i="7"/>
  <c r="L11" i="7"/>
  <c r="J11" i="7"/>
  <c r="F11" i="7"/>
  <c r="E2" i="7"/>
  <c r="J118" i="6"/>
  <c r="J117" i="6"/>
  <c r="J115" i="6"/>
  <c r="J114" i="6"/>
  <c r="Q108" i="6"/>
  <c r="P108" i="6"/>
  <c r="O108" i="6"/>
  <c r="I108" i="6"/>
  <c r="H108" i="6"/>
  <c r="E108" i="6"/>
  <c r="D108" i="6"/>
  <c r="L106" i="6"/>
  <c r="L108" i="6" s="1"/>
  <c r="J106" i="6"/>
  <c r="J108" i="6" s="1"/>
  <c r="F106" i="6"/>
  <c r="Q103" i="6"/>
  <c r="P103" i="6"/>
  <c r="O103" i="6"/>
  <c r="I103" i="6"/>
  <c r="H103" i="6"/>
  <c r="E103" i="6"/>
  <c r="D103" i="6"/>
  <c r="L101" i="6"/>
  <c r="J101" i="6"/>
  <c r="F101" i="6"/>
  <c r="L100" i="6"/>
  <c r="L103" i="6" s="1"/>
  <c r="J100" i="6"/>
  <c r="J103" i="6" s="1"/>
  <c r="F100" i="6"/>
  <c r="Q97" i="6"/>
  <c r="P97" i="6"/>
  <c r="O97" i="6"/>
  <c r="I97" i="6"/>
  <c r="H97" i="6"/>
  <c r="E97" i="6"/>
  <c r="D97" i="6"/>
  <c r="L95" i="6"/>
  <c r="J95" i="6"/>
  <c r="F95" i="6"/>
  <c r="M95" i="6" s="1"/>
  <c r="L94" i="6"/>
  <c r="J94" i="6"/>
  <c r="J97" i="6" s="1"/>
  <c r="F94" i="6"/>
  <c r="M93" i="6"/>
  <c r="L93" i="6"/>
  <c r="J93" i="6"/>
  <c r="F93" i="6"/>
  <c r="F97" i="6" s="1"/>
  <c r="Q90" i="6"/>
  <c r="P90" i="6"/>
  <c r="O90" i="6"/>
  <c r="L90" i="6"/>
  <c r="I90" i="6"/>
  <c r="H90" i="6"/>
  <c r="F90" i="6"/>
  <c r="E90" i="6"/>
  <c r="D90" i="6"/>
  <c r="M88" i="6"/>
  <c r="L88" i="6"/>
  <c r="J88" i="6"/>
  <c r="F88" i="6"/>
  <c r="S87" i="6"/>
  <c r="M87" i="6"/>
  <c r="L87" i="6"/>
  <c r="J87" i="6"/>
  <c r="J90" i="6" s="1"/>
  <c r="F87" i="6"/>
  <c r="Q84" i="6"/>
  <c r="P84" i="6"/>
  <c r="O84" i="6"/>
  <c r="L84" i="6"/>
  <c r="I84" i="6"/>
  <c r="H84" i="6"/>
  <c r="E84" i="6"/>
  <c r="D84" i="6"/>
  <c r="M82" i="6"/>
  <c r="L82" i="6"/>
  <c r="J82" i="6"/>
  <c r="F82" i="6"/>
  <c r="L81" i="6"/>
  <c r="J81" i="6"/>
  <c r="J84" i="6" s="1"/>
  <c r="F81" i="6"/>
  <c r="Q78" i="6"/>
  <c r="P78" i="6"/>
  <c r="O78" i="6"/>
  <c r="I78" i="6"/>
  <c r="H78" i="6"/>
  <c r="E78" i="6"/>
  <c r="D78" i="6"/>
  <c r="L76" i="6"/>
  <c r="J76" i="6"/>
  <c r="F76" i="6"/>
  <c r="M76" i="6" s="1"/>
  <c r="L75" i="6"/>
  <c r="L78" i="6" s="1"/>
  <c r="J75" i="6"/>
  <c r="M75" i="6" s="1"/>
  <c r="F75" i="6"/>
  <c r="Q72" i="6"/>
  <c r="P72" i="6"/>
  <c r="P110" i="6" s="1"/>
  <c r="O72" i="6"/>
  <c r="J72" i="6"/>
  <c r="I72" i="6"/>
  <c r="H72" i="6"/>
  <c r="E72" i="6"/>
  <c r="E110" i="6" s="1"/>
  <c r="D72" i="6"/>
  <c r="D110" i="6" s="1"/>
  <c r="L70" i="6"/>
  <c r="J70" i="6"/>
  <c r="M70" i="6" s="1"/>
  <c r="F70" i="6"/>
  <c r="M69" i="6"/>
  <c r="L69" i="6"/>
  <c r="L72" i="6" s="1"/>
  <c r="J69" i="6"/>
  <c r="F69" i="6"/>
  <c r="F72" i="6" s="1"/>
  <c r="Q66" i="6"/>
  <c r="P66" i="6"/>
  <c r="O66" i="6"/>
  <c r="I66" i="6"/>
  <c r="H66" i="6"/>
  <c r="E66" i="6"/>
  <c r="D66" i="6"/>
  <c r="L64" i="6"/>
  <c r="L66" i="6" s="1"/>
  <c r="J64" i="6"/>
  <c r="J66" i="6" s="1"/>
  <c r="F64" i="6"/>
  <c r="L63" i="6"/>
  <c r="J63" i="6"/>
  <c r="M63" i="6" s="1"/>
  <c r="F63" i="6"/>
  <c r="M62" i="6"/>
  <c r="L62" i="6"/>
  <c r="J62" i="6"/>
  <c r="F62" i="6"/>
  <c r="L61" i="6"/>
  <c r="J61" i="6"/>
  <c r="F61" i="6"/>
  <c r="Q58" i="6"/>
  <c r="P58" i="6"/>
  <c r="O58" i="6"/>
  <c r="I58" i="6"/>
  <c r="H58" i="6"/>
  <c r="E58" i="6"/>
  <c r="D58" i="6"/>
  <c r="M57" i="6"/>
  <c r="L57" i="6"/>
  <c r="J57" i="6"/>
  <c r="F57" i="6"/>
  <c r="M56" i="6"/>
  <c r="L56" i="6"/>
  <c r="J56" i="6"/>
  <c r="F56" i="6"/>
  <c r="M55" i="6"/>
  <c r="L55" i="6"/>
  <c r="J55" i="6"/>
  <c r="F55" i="6"/>
  <c r="S54" i="6"/>
  <c r="M54" i="6"/>
  <c r="L54" i="6"/>
  <c r="J54" i="6"/>
  <c r="F54" i="6"/>
  <c r="L53" i="6"/>
  <c r="J53" i="6"/>
  <c r="J58" i="6" s="1"/>
  <c r="F53" i="6"/>
  <c r="M53" i="6" s="1"/>
  <c r="Q50" i="6"/>
  <c r="P50" i="6"/>
  <c r="I50" i="6"/>
  <c r="H50" i="6"/>
  <c r="E50" i="6"/>
  <c r="D50" i="6"/>
  <c r="L49" i="6"/>
  <c r="J49" i="6"/>
  <c r="F49" i="6"/>
  <c r="M49" i="6" s="1"/>
  <c r="M48" i="6"/>
  <c r="L48" i="6"/>
  <c r="J48" i="6"/>
  <c r="F48" i="6"/>
  <c r="L47" i="6"/>
  <c r="J47" i="6"/>
  <c r="F47" i="6"/>
  <c r="M47" i="6" s="1"/>
  <c r="S46" i="6"/>
  <c r="L46" i="6"/>
  <c r="J46" i="6"/>
  <c r="F46" i="6"/>
  <c r="M46" i="6" s="1"/>
  <c r="M45" i="6"/>
  <c r="L45" i="6"/>
  <c r="L50" i="6" s="1"/>
  <c r="J45" i="6"/>
  <c r="J50" i="6" s="1"/>
  <c r="F45" i="6"/>
  <c r="Q42" i="6"/>
  <c r="P42" i="6"/>
  <c r="O42" i="6"/>
  <c r="I42" i="6"/>
  <c r="H42" i="6"/>
  <c r="E42" i="6"/>
  <c r="D42" i="6"/>
  <c r="L41" i="6"/>
  <c r="J41" i="6"/>
  <c r="F41" i="6"/>
  <c r="M41" i="6" s="1"/>
  <c r="L40" i="6"/>
  <c r="J40" i="6"/>
  <c r="F40" i="6"/>
  <c r="M40" i="6" s="1"/>
  <c r="L39" i="6"/>
  <c r="J39" i="6"/>
  <c r="F39" i="6"/>
  <c r="L38" i="6"/>
  <c r="J38" i="6"/>
  <c r="F38" i="6"/>
  <c r="M38" i="6" s="1"/>
  <c r="L37" i="6"/>
  <c r="J37" i="6"/>
  <c r="F37" i="6"/>
  <c r="M37" i="6" s="1"/>
  <c r="L36" i="6"/>
  <c r="J36" i="6"/>
  <c r="F36" i="6"/>
  <c r="M36" i="6" s="1"/>
  <c r="L35" i="6"/>
  <c r="J35" i="6"/>
  <c r="J42" i="6" s="1"/>
  <c r="F35" i="6"/>
  <c r="L34" i="6"/>
  <c r="J34" i="6"/>
  <c r="F34" i="6"/>
  <c r="M34" i="6" s="1"/>
  <c r="L33" i="6"/>
  <c r="L42" i="6" s="1"/>
  <c r="J33" i="6"/>
  <c r="F33" i="6"/>
  <c r="M33" i="6" s="1"/>
  <c r="M32" i="6"/>
  <c r="L32" i="6"/>
  <c r="J32" i="6"/>
  <c r="F32" i="6"/>
  <c r="M31" i="6"/>
  <c r="L31" i="6"/>
  <c r="J31" i="6"/>
  <c r="F31" i="6"/>
  <c r="F42" i="6" s="1"/>
  <c r="Q28" i="6"/>
  <c r="P28" i="6"/>
  <c r="O28" i="6"/>
  <c r="I28" i="6"/>
  <c r="H28" i="6"/>
  <c r="E28" i="6"/>
  <c r="D28" i="6"/>
  <c r="M26" i="6"/>
  <c r="L26" i="6"/>
  <c r="J26" i="6"/>
  <c r="F26" i="6"/>
  <c r="M25" i="6"/>
  <c r="L25" i="6"/>
  <c r="J25" i="6"/>
  <c r="F25" i="6"/>
  <c r="M24" i="6"/>
  <c r="L24" i="6"/>
  <c r="J24" i="6"/>
  <c r="F24" i="6"/>
  <c r="M23" i="6"/>
  <c r="L23" i="6"/>
  <c r="J23" i="6"/>
  <c r="F23" i="6"/>
  <c r="M22" i="6"/>
  <c r="L22" i="6"/>
  <c r="J22" i="6"/>
  <c r="F22" i="6"/>
  <c r="M21" i="6"/>
  <c r="L21" i="6"/>
  <c r="J21" i="6"/>
  <c r="F21" i="6"/>
  <c r="M20" i="6"/>
  <c r="L20" i="6"/>
  <c r="J20" i="6"/>
  <c r="F20" i="6"/>
  <c r="M19" i="6"/>
  <c r="L19" i="6"/>
  <c r="J19" i="6"/>
  <c r="F19" i="6"/>
  <c r="M18" i="6"/>
  <c r="L18" i="6"/>
  <c r="J18" i="6"/>
  <c r="F18" i="6"/>
  <c r="M17" i="6"/>
  <c r="L17" i="6"/>
  <c r="J17" i="6"/>
  <c r="F17" i="6"/>
  <c r="M16" i="6"/>
  <c r="L16" i="6"/>
  <c r="J16" i="6"/>
  <c r="F16" i="6"/>
  <c r="M15" i="6"/>
  <c r="L15" i="6"/>
  <c r="J15" i="6"/>
  <c r="F15" i="6"/>
  <c r="M14" i="6"/>
  <c r="L14" i="6"/>
  <c r="L28" i="6" s="1"/>
  <c r="J14" i="6"/>
  <c r="F14" i="6"/>
  <c r="M13" i="6"/>
  <c r="L13" i="6"/>
  <c r="J13" i="6"/>
  <c r="F13" i="6"/>
  <c r="M12" i="6"/>
  <c r="L12" i="6"/>
  <c r="J12" i="6"/>
  <c r="F12" i="6"/>
  <c r="L11" i="6"/>
  <c r="J11" i="6"/>
  <c r="J28" i="6" s="1"/>
  <c r="F11" i="6"/>
  <c r="E3" i="6"/>
  <c r="E2" i="6"/>
  <c r="J118" i="5"/>
  <c r="J117" i="5"/>
  <c r="J115" i="5"/>
  <c r="J114" i="5"/>
  <c r="Q108" i="5"/>
  <c r="P108" i="5"/>
  <c r="O108" i="5"/>
  <c r="I108" i="5"/>
  <c r="H108" i="5"/>
  <c r="E108" i="5"/>
  <c r="D108" i="5"/>
  <c r="L106" i="5"/>
  <c r="L108" i="5" s="1"/>
  <c r="J106" i="5"/>
  <c r="J108" i="5" s="1"/>
  <c r="F106" i="5"/>
  <c r="F108" i="5" s="1"/>
  <c r="Q103" i="5"/>
  <c r="P103" i="5"/>
  <c r="O103" i="5"/>
  <c r="I103" i="5"/>
  <c r="H103" i="5"/>
  <c r="E103" i="5"/>
  <c r="D103" i="5"/>
  <c r="L101" i="5"/>
  <c r="J101" i="5"/>
  <c r="J103" i="5" s="1"/>
  <c r="F101" i="5"/>
  <c r="M100" i="5"/>
  <c r="L100" i="5"/>
  <c r="L103" i="5" s="1"/>
  <c r="J100" i="5"/>
  <c r="F100" i="5"/>
  <c r="F103" i="5" s="1"/>
  <c r="Q97" i="5"/>
  <c r="P97" i="5"/>
  <c r="O97" i="5"/>
  <c r="I97" i="5"/>
  <c r="H97" i="5"/>
  <c r="F97" i="5"/>
  <c r="E97" i="5"/>
  <c r="D97" i="5"/>
  <c r="L95" i="5"/>
  <c r="J95" i="5"/>
  <c r="F95" i="5"/>
  <c r="M95" i="5" s="1"/>
  <c r="M94" i="5"/>
  <c r="L94" i="5"/>
  <c r="L97" i="5" s="1"/>
  <c r="J94" i="5"/>
  <c r="F94" i="5"/>
  <c r="L93" i="5"/>
  <c r="J93" i="5"/>
  <c r="J97" i="5" s="1"/>
  <c r="F93" i="5"/>
  <c r="M93" i="5" s="1"/>
  <c r="Q90" i="5"/>
  <c r="Q110" i="5" s="1"/>
  <c r="P90" i="5"/>
  <c r="O90" i="5"/>
  <c r="I90" i="5"/>
  <c r="H90" i="5"/>
  <c r="F90" i="5"/>
  <c r="E90" i="5"/>
  <c r="D90" i="5"/>
  <c r="L88" i="5"/>
  <c r="J88" i="5"/>
  <c r="F88" i="5"/>
  <c r="M88" i="5" s="1"/>
  <c r="S87" i="5"/>
  <c r="L87" i="5"/>
  <c r="L90" i="5" s="1"/>
  <c r="J87" i="5"/>
  <c r="J90" i="5" s="1"/>
  <c r="F87" i="5"/>
  <c r="M87" i="5" s="1"/>
  <c r="Q84" i="5"/>
  <c r="P84" i="5"/>
  <c r="O84" i="5"/>
  <c r="I84" i="5"/>
  <c r="H84" i="5"/>
  <c r="F84" i="5"/>
  <c r="E84" i="5"/>
  <c r="D84" i="5"/>
  <c r="L82" i="5"/>
  <c r="J82" i="5"/>
  <c r="F82" i="5"/>
  <c r="M82" i="5" s="1"/>
  <c r="L81" i="5"/>
  <c r="L84" i="5" s="1"/>
  <c r="J81" i="5"/>
  <c r="J84" i="5" s="1"/>
  <c r="F81" i="5"/>
  <c r="Q78" i="5"/>
  <c r="P78" i="5"/>
  <c r="O78" i="5"/>
  <c r="I78" i="5"/>
  <c r="H78" i="5"/>
  <c r="E78" i="5"/>
  <c r="D78" i="5"/>
  <c r="L76" i="5"/>
  <c r="J76" i="5"/>
  <c r="J78" i="5" s="1"/>
  <c r="F76" i="5"/>
  <c r="M75" i="5"/>
  <c r="L75" i="5"/>
  <c r="L78" i="5" s="1"/>
  <c r="J75" i="5"/>
  <c r="F75" i="5"/>
  <c r="F78" i="5" s="1"/>
  <c r="Q72" i="5"/>
  <c r="P72" i="5"/>
  <c r="P110" i="5" s="1"/>
  <c r="O72" i="5"/>
  <c r="L72" i="5"/>
  <c r="I72" i="5"/>
  <c r="H72" i="5"/>
  <c r="F72" i="5"/>
  <c r="E72" i="5"/>
  <c r="D72" i="5"/>
  <c r="M70" i="5"/>
  <c r="L70" i="5"/>
  <c r="J70" i="5"/>
  <c r="F70" i="5"/>
  <c r="M69" i="5"/>
  <c r="L69" i="5"/>
  <c r="J69" i="5"/>
  <c r="J72" i="5" s="1"/>
  <c r="F69" i="5"/>
  <c r="Q66" i="5"/>
  <c r="P66" i="5"/>
  <c r="O66" i="5"/>
  <c r="L66" i="5"/>
  <c r="I66" i="5"/>
  <c r="H66" i="5"/>
  <c r="E66" i="5"/>
  <c r="D66" i="5"/>
  <c r="M64" i="5"/>
  <c r="L64" i="5"/>
  <c r="J64" i="5"/>
  <c r="F64" i="5"/>
  <c r="M63" i="5"/>
  <c r="L63" i="5"/>
  <c r="J63" i="5"/>
  <c r="F63" i="5"/>
  <c r="M62" i="5"/>
  <c r="L62" i="5"/>
  <c r="J62" i="5"/>
  <c r="F62" i="5"/>
  <c r="L61" i="5"/>
  <c r="J61" i="5"/>
  <c r="J66" i="5" s="1"/>
  <c r="F61" i="5"/>
  <c r="Q58" i="5"/>
  <c r="P58" i="5"/>
  <c r="O58" i="5"/>
  <c r="I58" i="5"/>
  <c r="H58" i="5"/>
  <c r="E58" i="5"/>
  <c r="D58" i="5"/>
  <c r="L57" i="5"/>
  <c r="J57" i="5"/>
  <c r="F57" i="5"/>
  <c r="M57" i="5" s="1"/>
  <c r="M56" i="5"/>
  <c r="L56" i="5"/>
  <c r="J56" i="5"/>
  <c r="F56" i="5"/>
  <c r="L55" i="5"/>
  <c r="J55" i="5"/>
  <c r="F55" i="5"/>
  <c r="M55" i="5" s="1"/>
  <c r="L54" i="5"/>
  <c r="J54" i="5"/>
  <c r="F54" i="5"/>
  <c r="M54" i="5" s="1"/>
  <c r="L53" i="5"/>
  <c r="L58" i="5" s="1"/>
  <c r="J53" i="5"/>
  <c r="J58" i="5" s="1"/>
  <c r="F53" i="5"/>
  <c r="F58" i="5" s="1"/>
  <c r="Q50" i="5"/>
  <c r="P50" i="5"/>
  <c r="J50" i="5"/>
  <c r="I50" i="5"/>
  <c r="H50" i="5"/>
  <c r="E50" i="5"/>
  <c r="D50" i="5"/>
  <c r="L49" i="5"/>
  <c r="J49" i="5"/>
  <c r="F49" i="5"/>
  <c r="M49" i="5" s="1"/>
  <c r="L48" i="5"/>
  <c r="J48" i="5"/>
  <c r="F48" i="5"/>
  <c r="M48" i="5" s="1"/>
  <c r="L47" i="5"/>
  <c r="J47" i="5"/>
  <c r="F47" i="5"/>
  <c r="M47" i="5" s="1"/>
  <c r="L46" i="5"/>
  <c r="J46" i="5"/>
  <c r="F46" i="5"/>
  <c r="M46" i="5" s="1"/>
  <c r="O45" i="5"/>
  <c r="O50" i="5" s="1"/>
  <c r="M45" i="5"/>
  <c r="L45" i="5"/>
  <c r="L50" i="5" s="1"/>
  <c r="J45" i="5"/>
  <c r="F45" i="5"/>
  <c r="Q42" i="5"/>
  <c r="P42" i="5"/>
  <c r="O42" i="5"/>
  <c r="I42" i="5"/>
  <c r="H42" i="5"/>
  <c r="D42" i="5"/>
  <c r="M41" i="5"/>
  <c r="L41" i="5"/>
  <c r="J41" i="5"/>
  <c r="F41" i="5"/>
  <c r="M40" i="5"/>
  <c r="L40" i="5"/>
  <c r="J40" i="5"/>
  <c r="F40" i="5"/>
  <c r="M39" i="5"/>
  <c r="L39" i="5"/>
  <c r="J39" i="5"/>
  <c r="F39" i="5"/>
  <c r="L38" i="5"/>
  <c r="J38" i="5"/>
  <c r="E38" i="5"/>
  <c r="F38" i="5" s="1"/>
  <c r="M38" i="5" s="1"/>
  <c r="M37" i="5"/>
  <c r="L37" i="5"/>
  <c r="J37" i="5"/>
  <c r="F37" i="5"/>
  <c r="L36" i="5"/>
  <c r="J36" i="5"/>
  <c r="E36" i="5"/>
  <c r="F36" i="5" s="1"/>
  <c r="M36" i="5" s="1"/>
  <c r="L35" i="5"/>
  <c r="J35" i="5"/>
  <c r="E35" i="5"/>
  <c r="F35" i="5" s="1"/>
  <c r="M35" i="5" s="1"/>
  <c r="L34" i="5"/>
  <c r="J34" i="5"/>
  <c r="E34" i="5"/>
  <c r="F34" i="5" s="1"/>
  <c r="M33" i="5"/>
  <c r="L33" i="5"/>
  <c r="J33" i="5"/>
  <c r="F33" i="5"/>
  <c r="L32" i="5"/>
  <c r="J32" i="5"/>
  <c r="E32" i="5"/>
  <c r="F32" i="5" s="1"/>
  <c r="M32" i="5" s="1"/>
  <c r="L31" i="5"/>
  <c r="L42" i="5" s="1"/>
  <c r="J31" i="5"/>
  <c r="F31" i="5"/>
  <c r="Q28" i="5"/>
  <c r="P28" i="5"/>
  <c r="O28" i="5"/>
  <c r="I28" i="5"/>
  <c r="H28" i="5"/>
  <c r="E28" i="5"/>
  <c r="D28" i="5"/>
  <c r="L26" i="5"/>
  <c r="J26" i="5"/>
  <c r="F26" i="5"/>
  <c r="L25" i="5"/>
  <c r="J25" i="5"/>
  <c r="F25" i="5"/>
  <c r="M25" i="5" s="1"/>
  <c r="L24" i="5"/>
  <c r="J24" i="5"/>
  <c r="F24" i="5"/>
  <c r="M24" i="5" s="1"/>
  <c r="L23" i="5"/>
  <c r="J23" i="5"/>
  <c r="F23" i="5"/>
  <c r="M23" i="5" s="1"/>
  <c r="L22" i="5"/>
  <c r="J22" i="5"/>
  <c r="F22" i="5"/>
  <c r="L21" i="5"/>
  <c r="J21" i="5"/>
  <c r="F21" i="5"/>
  <c r="M21" i="5" s="1"/>
  <c r="L20" i="5"/>
  <c r="J20" i="5"/>
  <c r="F20" i="5"/>
  <c r="M20" i="5" s="1"/>
  <c r="L19" i="5"/>
  <c r="J19" i="5"/>
  <c r="F19" i="5"/>
  <c r="M19" i="5" s="1"/>
  <c r="L18" i="5"/>
  <c r="J18" i="5"/>
  <c r="F18" i="5"/>
  <c r="L17" i="5"/>
  <c r="J17" i="5"/>
  <c r="F17" i="5"/>
  <c r="M17" i="5" s="1"/>
  <c r="L16" i="5"/>
  <c r="J16" i="5"/>
  <c r="F16" i="5"/>
  <c r="M16" i="5" s="1"/>
  <c r="L15" i="5"/>
  <c r="J15" i="5"/>
  <c r="F15" i="5"/>
  <c r="M15" i="5" s="1"/>
  <c r="L14" i="5"/>
  <c r="J14" i="5"/>
  <c r="F14" i="5"/>
  <c r="L13" i="5"/>
  <c r="J13" i="5"/>
  <c r="F13" i="5"/>
  <c r="M13" i="5" s="1"/>
  <c r="L12" i="5"/>
  <c r="J12" i="5"/>
  <c r="M12" i="5" s="1"/>
  <c r="F12" i="5"/>
  <c r="M11" i="5"/>
  <c r="L11" i="5"/>
  <c r="J11" i="5"/>
  <c r="F11" i="5"/>
  <c r="F28" i="5" s="1"/>
  <c r="E3" i="5"/>
  <c r="E2" i="5"/>
  <c r="J118" i="4"/>
  <c r="J117" i="4"/>
  <c r="J115" i="4"/>
  <c r="J114" i="4"/>
  <c r="D110" i="4"/>
  <c r="Q108" i="4"/>
  <c r="P108" i="4"/>
  <c r="O108" i="4"/>
  <c r="I108" i="4"/>
  <c r="H108" i="4"/>
  <c r="E108" i="4"/>
  <c r="D108" i="4"/>
  <c r="L106" i="4"/>
  <c r="L108" i="4" s="1"/>
  <c r="J106" i="4"/>
  <c r="J108" i="4" s="1"/>
  <c r="F106" i="4"/>
  <c r="M106" i="4" s="1"/>
  <c r="Q103" i="4"/>
  <c r="P103" i="4"/>
  <c r="O103" i="4"/>
  <c r="I103" i="4"/>
  <c r="H103" i="4"/>
  <c r="F103" i="4"/>
  <c r="E103" i="4"/>
  <c r="D103" i="4"/>
  <c r="L101" i="4"/>
  <c r="J101" i="4"/>
  <c r="F101" i="4"/>
  <c r="M101" i="4" s="1"/>
  <c r="S100" i="4"/>
  <c r="L100" i="4"/>
  <c r="L103" i="4" s="1"/>
  <c r="J100" i="4"/>
  <c r="J103" i="4" s="1"/>
  <c r="F100" i="4"/>
  <c r="M100" i="4" s="1"/>
  <c r="Q97" i="4"/>
  <c r="P97" i="4"/>
  <c r="O97" i="4"/>
  <c r="I97" i="4"/>
  <c r="H97" i="4"/>
  <c r="E97" i="4"/>
  <c r="D97" i="4"/>
  <c r="M95" i="4"/>
  <c r="L95" i="4"/>
  <c r="J95" i="4"/>
  <c r="F95" i="4"/>
  <c r="L94" i="4"/>
  <c r="J94" i="4"/>
  <c r="J97" i="4" s="1"/>
  <c r="F94" i="4"/>
  <c r="M93" i="4"/>
  <c r="L93" i="4"/>
  <c r="L97" i="4" s="1"/>
  <c r="J93" i="4"/>
  <c r="F93" i="4"/>
  <c r="Q90" i="4"/>
  <c r="P90" i="4"/>
  <c r="O90" i="4"/>
  <c r="J90" i="4"/>
  <c r="I90" i="4"/>
  <c r="H90" i="4"/>
  <c r="E90" i="4"/>
  <c r="D90" i="4"/>
  <c r="M88" i="4"/>
  <c r="L88" i="4"/>
  <c r="J88" i="4"/>
  <c r="F88" i="4"/>
  <c r="M87" i="4"/>
  <c r="L87" i="4"/>
  <c r="L90" i="4" s="1"/>
  <c r="J87" i="4"/>
  <c r="F87" i="4"/>
  <c r="F90" i="4" s="1"/>
  <c r="Q84" i="4"/>
  <c r="P84" i="4"/>
  <c r="O84" i="4"/>
  <c r="J84" i="4"/>
  <c r="I84" i="4"/>
  <c r="H84" i="4"/>
  <c r="E84" i="4"/>
  <c r="D84" i="4"/>
  <c r="M82" i="4"/>
  <c r="L82" i="4"/>
  <c r="L84" i="4" s="1"/>
  <c r="J82" i="4"/>
  <c r="F82" i="4"/>
  <c r="L81" i="4"/>
  <c r="J81" i="4"/>
  <c r="F81" i="4"/>
  <c r="Q78" i="4"/>
  <c r="P78" i="4"/>
  <c r="O78" i="4"/>
  <c r="I78" i="4"/>
  <c r="H78" i="4"/>
  <c r="E78" i="4"/>
  <c r="D78" i="4"/>
  <c r="L76" i="4"/>
  <c r="J76" i="4"/>
  <c r="F76" i="4"/>
  <c r="M76" i="4" s="1"/>
  <c r="S75" i="4" s="1"/>
  <c r="L75" i="4"/>
  <c r="L78" i="4" s="1"/>
  <c r="J75" i="4"/>
  <c r="M75" i="4" s="1"/>
  <c r="F75" i="4"/>
  <c r="Q72" i="4"/>
  <c r="P72" i="4"/>
  <c r="O72" i="4"/>
  <c r="I72" i="4"/>
  <c r="H72" i="4"/>
  <c r="E72" i="4"/>
  <c r="D72" i="4"/>
  <c r="L70" i="4"/>
  <c r="J70" i="4"/>
  <c r="M70" i="4" s="1"/>
  <c r="F70" i="4"/>
  <c r="L69" i="4"/>
  <c r="L72" i="4" s="1"/>
  <c r="J69" i="4"/>
  <c r="J72" i="4" s="1"/>
  <c r="F69" i="4"/>
  <c r="F72" i="4" s="1"/>
  <c r="Q66" i="4"/>
  <c r="P66" i="4"/>
  <c r="O66" i="4"/>
  <c r="J66" i="4"/>
  <c r="I66" i="4"/>
  <c r="H66" i="4"/>
  <c r="E66" i="4"/>
  <c r="D66" i="4"/>
  <c r="L64" i="4"/>
  <c r="J64" i="4"/>
  <c r="F64" i="4"/>
  <c r="L63" i="4"/>
  <c r="J63" i="4"/>
  <c r="M63" i="4" s="1"/>
  <c r="F63" i="4"/>
  <c r="L62" i="4"/>
  <c r="J62" i="4"/>
  <c r="F62" i="4"/>
  <c r="M62" i="4" s="1"/>
  <c r="M61" i="4"/>
  <c r="L61" i="4"/>
  <c r="J61" i="4"/>
  <c r="F61" i="4"/>
  <c r="Q58" i="4"/>
  <c r="P58" i="4"/>
  <c r="O58" i="4"/>
  <c r="I58" i="4"/>
  <c r="H58" i="4"/>
  <c r="E58" i="4"/>
  <c r="D58" i="4"/>
  <c r="M57" i="4"/>
  <c r="L57" i="4"/>
  <c r="J57" i="4"/>
  <c r="F57" i="4"/>
  <c r="L56" i="4"/>
  <c r="J56" i="4"/>
  <c r="F56" i="4"/>
  <c r="M56" i="4" s="1"/>
  <c r="M55" i="4"/>
  <c r="L55" i="4"/>
  <c r="J55" i="4"/>
  <c r="F55" i="4"/>
  <c r="M54" i="4"/>
  <c r="L54" i="4"/>
  <c r="L58" i="4" s="1"/>
  <c r="J54" i="4"/>
  <c r="F54" i="4"/>
  <c r="L53" i="4"/>
  <c r="J53" i="4"/>
  <c r="J58" i="4" s="1"/>
  <c r="F53" i="4"/>
  <c r="M53" i="4" s="1"/>
  <c r="Q50" i="4"/>
  <c r="P50" i="4"/>
  <c r="I50" i="4"/>
  <c r="H50" i="4"/>
  <c r="F50" i="4"/>
  <c r="E50" i="4"/>
  <c r="D50" i="4"/>
  <c r="M49" i="4"/>
  <c r="L49" i="4"/>
  <c r="J49" i="4"/>
  <c r="F49" i="4"/>
  <c r="M48" i="4"/>
  <c r="L48" i="4"/>
  <c r="J48" i="4"/>
  <c r="F48" i="4"/>
  <c r="M47" i="4"/>
  <c r="L47" i="4"/>
  <c r="J47" i="4"/>
  <c r="F47" i="4"/>
  <c r="M46" i="4"/>
  <c r="L46" i="4"/>
  <c r="J46" i="4"/>
  <c r="F46" i="4"/>
  <c r="L45" i="4"/>
  <c r="J45" i="4"/>
  <c r="J50" i="4" s="1"/>
  <c r="F45" i="4"/>
  <c r="Q42" i="4"/>
  <c r="P42" i="4"/>
  <c r="O42" i="4"/>
  <c r="I42" i="4"/>
  <c r="H42" i="4"/>
  <c r="D42" i="4"/>
  <c r="L41" i="4"/>
  <c r="J41" i="4"/>
  <c r="F41" i="4"/>
  <c r="M41" i="4" s="1"/>
  <c r="L40" i="4"/>
  <c r="J40" i="4"/>
  <c r="F40" i="4"/>
  <c r="M40" i="4" s="1"/>
  <c r="L39" i="4"/>
  <c r="J39" i="4"/>
  <c r="F39" i="4"/>
  <c r="M39" i="4" s="1"/>
  <c r="L38" i="4"/>
  <c r="J38" i="4"/>
  <c r="F38" i="4"/>
  <c r="M38" i="4" s="1"/>
  <c r="L37" i="4"/>
  <c r="J37" i="4"/>
  <c r="F37" i="4"/>
  <c r="M37" i="4" s="1"/>
  <c r="L36" i="4"/>
  <c r="J36" i="4"/>
  <c r="F36" i="4"/>
  <c r="M36" i="4" s="1"/>
  <c r="L35" i="4"/>
  <c r="J35" i="4"/>
  <c r="F35" i="4"/>
  <c r="L34" i="4"/>
  <c r="J34" i="4"/>
  <c r="F34" i="4"/>
  <c r="M34" i="4" s="1"/>
  <c r="L33" i="4"/>
  <c r="J33" i="4"/>
  <c r="J42" i="4" s="1"/>
  <c r="F33" i="4"/>
  <c r="M33" i="4" s="1"/>
  <c r="L32" i="4"/>
  <c r="J32" i="4"/>
  <c r="E32" i="4"/>
  <c r="F32" i="4" s="1"/>
  <c r="M32" i="4" s="1"/>
  <c r="M31" i="4"/>
  <c r="L31" i="4"/>
  <c r="L42" i="4" s="1"/>
  <c r="J31" i="4"/>
  <c r="F31" i="4"/>
  <c r="Q28" i="4"/>
  <c r="P28" i="4"/>
  <c r="O28" i="4"/>
  <c r="I28" i="4"/>
  <c r="H28" i="4"/>
  <c r="E28" i="4"/>
  <c r="D28" i="4"/>
  <c r="M26" i="4"/>
  <c r="L26" i="4"/>
  <c r="J26" i="4"/>
  <c r="F26" i="4"/>
  <c r="M25" i="4"/>
  <c r="L25" i="4"/>
  <c r="J25" i="4"/>
  <c r="F25" i="4"/>
  <c r="M24" i="4"/>
  <c r="L24" i="4"/>
  <c r="J24" i="4"/>
  <c r="F24" i="4"/>
  <c r="M23" i="4"/>
  <c r="L23" i="4"/>
  <c r="J23" i="4"/>
  <c r="F23" i="4"/>
  <c r="M22" i="4"/>
  <c r="L22" i="4"/>
  <c r="J22" i="4"/>
  <c r="F22" i="4"/>
  <c r="M21" i="4"/>
  <c r="L21" i="4"/>
  <c r="J21" i="4"/>
  <c r="F21" i="4"/>
  <c r="M20" i="4"/>
  <c r="L20" i="4"/>
  <c r="J20" i="4"/>
  <c r="F20" i="4"/>
  <c r="M19" i="4"/>
  <c r="L19" i="4"/>
  <c r="J19" i="4"/>
  <c r="F19" i="4"/>
  <c r="M18" i="4"/>
  <c r="L18" i="4"/>
  <c r="J18" i="4"/>
  <c r="F18" i="4"/>
  <c r="M17" i="4"/>
  <c r="L17" i="4"/>
  <c r="J17" i="4"/>
  <c r="F17" i="4"/>
  <c r="M16" i="4"/>
  <c r="L16" i="4"/>
  <c r="J16" i="4"/>
  <c r="F16" i="4"/>
  <c r="M15" i="4"/>
  <c r="L15" i="4"/>
  <c r="J15" i="4"/>
  <c r="F15" i="4"/>
  <c r="M14" i="4"/>
  <c r="L14" i="4"/>
  <c r="L28" i="4" s="1"/>
  <c r="J14" i="4"/>
  <c r="F14" i="4"/>
  <c r="M13" i="4"/>
  <c r="L13" i="4"/>
  <c r="J13" i="4"/>
  <c r="F13" i="4"/>
  <c r="M12" i="4"/>
  <c r="L12" i="4"/>
  <c r="J12" i="4"/>
  <c r="F12" i="4"/>
  <c r="L11" i="4"/>
  <c r="J11" i="4"/>
  <c r="J28" i="4" s="1"/>
  <c r="F11" i="4"/>
  <c r="E3" i="4"/>
  <c r="E2" i="4"/>
  <c r="J118" i="3"/>
  <c r="J117" i="3"/>
  <c r="J115" i="3"/>
  <c r="J114" i="3"/>
  <c r="Q108" i="3"/>
  <c r="P108" i="3"/>
  <c r="O108" i="3"/>
  <c r="J108" i="3"/>
  <c r="I108" i="3"/>
  <c r="H108" i="3"/>
  <c r="E108" i="3"/>
  <c r="D108" i="3"/>
  <c r="L106" i="3"/>
  <c r="L108" i="3" s="1"/>
  <c r="J106" i="3"/>
  <c r="F106" i="3"/>
  <c r="F108" i="3" s="1"/>
  <c r="Q103" i="3"/>
  <c r="P103" i="3"/>
  <c r="O103" i="3"/>
  <c r="I103" i="3"/>
  <c r="H103" i="3"/>
  <c r="E103" i="3"/>
  <c r="D103" i="3"/>
  <c r="L101" i="3"/>
  <c r="J101" i="3"/>
  <c r="J103" i="3" s="1"/>
  <c r="F101" i="3"/>
  <c r="F103" i="3" s="1"/>
  <c r="M100" i="3"/>
  <c r="L100" i="3"/>
  <c r="J100" i="3"/>
  <c r="F100" i="3"/>
  <c r="Q97" i="3"/>
  <c r="P97" i="3"/>
  <c r="O97" i="3"/>
  <c r="I97" i="3"/>
  <c r="H97" i="3"/>
  <c r="E97" i="3"/>
  <c r="D97" i="3"/>
  <c r="M95" i="3"/>
  <c r="L95" i="3"/>
  <c r="L97" i="3" s="1"/>
  <c r="J95" i="3"/>
  <c r="F95" i="3"/>
  <c r="M94" i="3"/>
  <c r="L94" i="3"/>
  <c r="J94" i="3"/>
  <c r="F94" i="3"/>
  <c r="S93" i="3"/>
  <c r="L93" i="3"/>
  <c r="J93" i="3"/>
  <c r="J97" i="3" s="1"/>
  <c r="F93" i="3"/>
  <c r="M93" i="3" s="1"/>
  <c r="Q90" i="3"/>
  <c r="P90" i="3"/>
  <c r="O90" i="3"/>
  <c r="I90" i="3"/>
  <c r="H90" i="3"/>
  <c r="E90" i="3"/>
  <c r="D90" i="3"/>
  <c r="L88" i="3"/>
  <c r="J88" i="3"/>
  <c r="F88" i="3"/>
  <c r="M88" i="3" s="1"/>
  <c r="M90" i="3" s="1"/>
  <c r="L87" i="3"/>
  <c r="L90" i="3" s="1"/>
  <c r="J87" i="3"/>
  <c r="J90" i="3" s="1"/>
  <c r="F87" i="3"/>
  <c r="M87" i="3" s="1"/>
  <c r="S87" i="3" s="1"/>
  <c r="Q84" i="3"/>
  <c r="P84" i="3"/>
  <c r="O84" i="3"/>
  <c r="I84" i="3"/>
  <c r="H84" i="3"/>
  <c r="E84" i="3"/>
  <c r="D84" i="3"/>
  <c r="L82" i="3"/>
  <c r="J82" i="3"/>
  <c r="M82" i="3" s="1"/>
  <c r="F82" i="3"/>
  <c r="L81" i="3"/>
  <c r="L84" i="3" s="1"/>
  <c r="J81" i="3"/>
  <c r="F81" i="3"/>
  <c r="F84" i="3" s="1"/>
  <c r="Q78" i="3"/>
  <c r="P78" i="3"/>
  <c r="O78" i="3"/>
  <c r="J78" i="3"/>
  <c r="I78" i="3"/>
  <c r="H78" i="3"/>
  <c r="F78" i="3"/>
  <c r="E78" i="3"/>
  <c r="D78" i="3"/>
  <c r="L76" i="3"/>
  <c r="J76" i="3"/>
  <c r="F76" i="3"/>
  <c r="M76" i="3" s="1"/>
  <c r="M75" i="3"/>
  <c r="L75" i="3"/>
  <c r="L78" i="3" s="1"/>
  <c r="J75" i="3"/>
  <c r="F75" i="3"/>
  <c r="Q72" i="3"/>
  <c r="P72" i="3"/>
  <c r="O72" i="3"/>
  <c r="L72" i="3"/>
  <c r="I72" i="3"/>
  <c r="H72" i="3"/>
  <c r="F72" i="3"/>
  <c r="E72" i="3"/>
  <c r="D72" i="3"/>
  <c r="M70" i="3"/>
  <c r="L70" i="3"/>
  <c r="J70" i="3"/>
  <c r="F70" i="3"/>
  <c r="S69" i="3"/>
  <c r="M69" i="3"/>
  <c r="L69" i="3"/>
  <c r="J69" i="3"/>
  <c r="J72" i="3" s="1"/>
  <c r="F69" i="3"/>
  <c r="Q66" i="3"/>
  <c r="P66" i="3"/>
  <c r="O66" i="3"/>
  <c r="I66" i="3"/>
  <c r="H66" i="3"/>
  <c r="E66" i="3"/>
  <c r="D66" i="3"/>
  <c r="M64" i="3"/>
  <c r="L64" i="3"/>
  <c r="L66" i="3" s="1"/>
  <c r="J64" i="3"/>
  <c r="F64" i="3"/>
  <c r="M63" i="3"/>
  <c r="L63" i="3"/>
  <c r="J63" i="3"/>
  <c r="F63" i="3"/>
  <c r="M62" i="3"/>
  <c r="L62" i="3"/>
  <c r="J62" i="3"/>
  <c r="F62" i="3"/>
  <c r="L61" i="3"/>
  <c r="J61" i="3"/>
  <c r="J66" i="3" s="1"/>
  <c r="F61" i="3"/>
  <c r="Q58" i="3"/>
  <c r="P58" i="3"/>
  <c r="O58" i="3"/>
  <c r="I58" i="3"/>
  <c r="H58" i="3"/>
  <c r="E58" i="3"/>
  <c r="D58" i="3"/>
  <c r="L57" i="3"/>
  <c r="J57" i="3"/>
  <c r="F57" i="3"/>
  <c r="M57" i="3" s="1"/>
  <c r="L56" i="3"/>
  <c r="J56" i="3"/>
  <c r="F56" i="3"/>
  <c r="M56" i="3" s="1"/>
  <c r="L55" i="3"/>
  <c r="J55" i="3"/>
  <c r="F55" i="3"/>
  <c r="M55" i="3" s="1"/>
  <c r="L54" i="3"/>
  <c r="J54" i="3"/>
  <c r="F54" i="3"/>
  <c r="M54" i="3" s="1"/>
  <c r="L53" i="3"/>
  <c r="L58" i="3" s="1"/>
  <c r="J53" i="3"/>
  <c r="F53" i="3"/>
  <c r="Q50" i="3"/>
  <c r="P50" i="3"/>
  <c r="O50" i="3"/>
  <c r="I50" i="3"/>
  <c r="H50" i="3"/>
  <c r="E50" i="3"/>
  <c r="D50" i="3"/>
  <c r="L49" i="3"/>
  <c r="J49" i="3"/>
  <c r="F49" i="3"/>
  <c r="L48" i="3"/>
  <c r="J48" i="3"/>
  <c r="J50" i="3" s="1"/>
  <c r="F48" i="3"/>
  <c r="M48" i="3" s="1"/>
  <c r="L47" i="3"/>
  <c r="J47" i="3"/>
  <c r="F47" i="3"/>
  <c r="M47" i="3" s="1"/>
  <c r="M46" i="3"/>
  <c r="L46" i="3"/>
  <c r="J46" i="3"/>
  <c r="F46" i="3"/>
  <c r="L45" i="3"/>
  <c r="J45" i="3"/>
  <c r="F45" i="3"/>
  <c r="F50" i="3" s="1"/>
  <c r="Q42" i="3"/>
  <c r="Q110" i="3" s="1"/>
  <c r="P42" i="3"/>
  <c r="P110" i="3" s="1"/>
  <c r="O42" i="3"/>
  <c r="I42" i="3"/>
  <c r="H42" i="3"/>
  <c r="D42" i="3"/>
  <c r="L41" i="3"/>
  <c r="J41" i="3"/>
  <c r="M41" i="3" s="1"/>
  <c r="F41" i="3"/>
  <c r="L40" i="3"/>
  <c r="J40" i="3"/>
  <c r="F40" i="3"/>
  <c r="M40" i="3" s="1"/>
  <c r="L39" i="3"/>
  <c r="J39" i="3"/>
  <c r="M39" i="3" s="1"/>
  <c r="F39" i="3"/>
  <c r="L38" i="3"/>
  <c r="J38" i="3"/>
  <c r="E38" i="3"/>
  <c r="F38" i="3" s="1"/>
  <c r="M38" i="3" s="1"/>
  <c r="M37" i="3"/>
  <c r="L37" i="3"/>
  <c r="J37" i="3"/>
  <c r="F37" i="3"/>
  <c r="L36" i="3"/>
  <c r="J36" i="3"/>
  <c r="E36" i="3"/>
  <c r="F36" i="3" s="1"/>
  <c r="M36" i="3" s="1"/>
  <c r="L35" i="3"/>
  <c r="J35" i="3"/>
  <c r="F35" i="3"/>
  <c r="M35" i="3" s="1"/>
  <c r="L34" i="3"/>
  <c r="J34" i="3"/>
  <c r="E34" i="3"/>
  <c r="F34" i="3" s="1"/>
  <c r="M34" i="3" s="1"/>
  <c r="L33" i="3"/>
  <c r="J33" i="3"/>
  <c r="F33" i="3"/>
  <c r="M33" i="3" s="1"/>
  <c r="L32" i="3"/>
  <c r="J32" i="3"/>
  <c r="J42" i="3" s="1"/>
  <c r="E32" i="3"/>
  <c r="F32" i="3" s="1"/>
  <c r="M31" i="3"/>
  <c r="L31" i="3"/>
  <c r="L42" i="3" s="1"/>
  <c r="J31" i="3"/>
  <c r="F31" i="3"/>
  <c r="Q28" i="3"/>
  <c r="P28" i="3"/>
  <c r="O28" i="3"/>
  <c r="I28" i="3"/>
  <c r="H28" i="3"/>
  <c r="E28" i="3"/>
  <c r="D28" i="3"/>
  <c r="M26" i="3"/>
  <c r="L26" i="3"/>
  <c r="J26" i="3"/>
  <c r="F26" i="3"/>
  <c r="M25" i="3"/>
  <c r="L25" i="3"/>
  <c r="J25" i="3"/>
  <c r="F25" i="3"/>
  <c r="M24" i="3"/>
  <c r="L24" i="3"/>
  <c r="J24" i="3"/>
  <c r="F24" i="3"/>
  <c r="M23" i="3"/>
  <c r="L23" i="3"/>
  <c r="J23" i="3"/>
  <c r="F23" i="3"/>
  <c r="M22" i="3"/>
  <c r="L22" i="3"/>
  <c r="J22" i="3"/>
  <c r="F22" i="3"/>
  <c r="M21" i="3"/>
  <c r="L21" i="3"/>
  <c r="J21" i="3"/>
  <c r="F21" i="3"/>
  <c r="M20" i="3"/>
  <c r="L20" i="3"/>
  <c r="J20" i="3"/>
  <c r="F20" i="3"/>
  <c r="M19" i="3"/>
  <c r="L19" i="3"/>
  <c r="J19" i="3"/>
  <c r="F19" i="3"/>
  <c r="M18" i="3"/>
  <c r="L18" i="3"/>
  <c r="J18" i="3"/>
  <c r="F18" i="3"/>
  <c r="M17" i="3"/>
  <c r="L17" i="3"/>
  <c r="J17" i="3"/>
  <c r="F17" i="3"/>
  <c r="M16" i="3"/>
  <c r="L16" i="3"/>
  <c r="J16" i="3"/>
  <c r="F16" i="3"/>
  <c r="M15" i="3"/>
  <c r="L15" i="3"/>
  <c r="J15" i="3"/>
  <c r="F15" i="3"/>
  <c r="M14" i="3"/>
  <c r="L14" i="3"/>
  <c r="L28" i="3" s="1"/>
  <c r="J14" i="3"/>
  <c r="F14" i="3"/>
  <c r="M13" i="3"/>
  <c r="L13" i="3"/>
  <c r="J13" i="3"/>
  <c r="F13" i="3"/>
  <c r="M12" i="3"/>
  <c r="L12" i="3"/>
  <c r="J12" i="3"/>
  <c r="F12" i="3"/>
  <c r="L11" i="3"/>
  <c r="J11" i="3"/>
  <c r="J28" i="3" s="1"/>
  <c r="F11" i="3"/>
  <c r="F28" i="3" s="1"/>
  <c r="E3" i="3"/>
  <c r="E2" i="3"/>
  <c r="J118" i="2"/>
  <c r="J117" i="2"/>
  <c r="J115" i="2"/>
  <c r="J114" i="2"/>
  <c r="Q108" i="2"/>
  <c r="P108" i="2"/>
  <c r="O108" i="2"/>
  <c r="I108" i="2"/>
  <c r="H108" i="2"/>
  <c r="E108" i="2"/>
  <c r="D108" i="2"/>
  <c r="L106" i="2"/>
  <c r="L108" i="2" s="1"/>
  <c r="J106" i="2"/>
  <c r="J108" i="2" s="1"/>
  <c r="F106" i="2"/>
  <c r="F108" i="2" s="1"/>
  <c r="Q103" i="2"/>
  <c r="P103" i="2"/>
  <c r="O103" i="2"/>
  <c r="I103" i="2"/>
  <c r="H103" i="2"/>
  <c r="E103" i="2"/>
  <c r="D103" i="2"/>
  <c r="L101" i="2"/>
  <c r="J101" i="2"/>
  <c r="J103" i="2" s="1"/>
  <c r="F101" i="2"/>
  <c r="F103" i="2" s="1"/>
  <c r="M100" i="2"/>
  <c r="L100" i="2"/>
  <c r="L103" i="2" s="1"/>
  <c r="J100" i="2"/>
  <c r="F100" i="2"/>
  <c r="Q97" i="2"/>
  <c r="P97" i="2"/>
  <c r="O97" i="2"/>
  <c r="I97" i="2"/>
  <c r="H97" i="2"/>
  <c r="F97" i="2"/>
  <c r="E97" i="2"/>
  <c r="D97" i="2"/>
  <c r="L95" i="2"/>
  <c r="J95" i="2"/>
  <c r="M95" i="2" s="1"/>
  <c r="F95" i="2"/>
  <c r="M94" i="2"/>
  <c r="L94" i="2"/>
  <c r="L97" i="2" s="1"/>
  <c r="J94" i="2"/>
  <c r="F94" i="2"/>
  <c r="L93" i="2"/>
  <c r="J93" i="2"/>
  <c r="F93" i="2"/>
  <c r="M93" i="2" s="1"/>
  <c r="Q90" i="2"/>
  <c r="P90" i="2"/>
  <c r="O90" i="2"/>
  <c r="L90" i="2"/>
  <c r="I90" i="2"/>
  <c r="H90" i="2"/>
  <c r="F90" i="2"/>
  <c r="E90" i="2"/>
  <c r="D90" i="2"/>
  <c r="L88" i="2"/>
  <c r="J88" i="2"/>
  <c r="F88" i="2"/>
  <c r="M88" i="2" s="1"/>
  <c r="L87" i="2"/>
  <c r="J87" i="2"/>
  <c r="J90" i="2" s="1"/>
  <c r="F87" i="2"/>
  <c r="M87" i="2" s="1"/>
  <c r="Q84" i="2"/>
  <c r="P84" i="2"/>
  <c r="O84" i="2"/>
  <c r="I84" i="2"/>
  <c r="H84" i="2"/>
  <c r="E84" i="2"/>
  <c r="D84" i="2"/>
  <c r="L82" i="2"/>
  <c r="J82" i="2"/>
  <c r="F82" i="2"/>
  <c r="M82" i="2" s="1"/>
  <c r="L81" i="2"/>
  <c r="L84" i="2" s="1"/>
  <c r="J81" i="2"/>
  <c r="J84" i="2" s="1"/>
  <c r="F81" i="2"/>
  <c r="F84" i="2" s="1"/>
  <c r="Q78" i="2"/>
  <c r="P78" i="2"/>
  <c r="O78" i="2"/>
  <c r="I78" i="2"/>
  <c r="H78" i="2"/>
  <c r="E78" i="2"/>
  <c r="D78" i="2"/>
  <c r="L76" i="2"/>
  <c r="J76" i="2"/>
  <c r="J78" i="2" s="1"/>
  <c r="F76" i="2"/>
  <c r="F78" i="2" s="1"/>
  <c r="M75" i="2"/>
  <c r="L75" i="2"/>
  <c r="L78" i="2" s="1"/>
  <c r="J75" i="2"/>
  <c r="F75" i="2"/>
  <c r="Q72" i="2"/>
  <c r="Q110" i="2" s="1"/>
  <c r="P72" i="2"/>
  <c r="P110" i="2" s="1"/>
  <c r="O72" i="2"/>
  <c r="J72" i="2"/>
  <c r="I72" i="2"/>
  <c r="H72" i="2"/>
  <c r="F72" i="2"/>
  <c r="E72" i="2"/>
  <c r="E110" i="2" s="1"/>
  <c r="D72" i="2"/>
  <c r="M70" i="2"/>
  <c r="L70" i="2"/>
  <c r="J70" i="2"/>
  <c r="F70" i="2"/>
  <c r="M69" i="2"/>
  <c r="M72" i="2" s="1"/>
  <c r="L69" i="2"/>
  <c r="L72" i="2" s="1"/>
  <c r="J69" i="2"/>
  <c r="F69" i="2"/>
  <c r="Q66" i="2"/>
  <c r="P66" i="2"/>
  <c r="O66" i="2"/>
  <c r="I66" i="2"/>
  <c r="H66" i="2"/>
  <c r="E66" i="2"/>
  <c r="D66" i="2"/>
  <c r="M64" i="2"/>
  <c r="L64" i="2"/>
  <c r="L66" i="2" s="1"/>
  <c r="J64" i="2"/>
  <c r="F64" i="2"/>
  <c r="M63" i="2"/>
  <c r="L63" i="2"/>
  <c r="J63" i="2"/>
  <c r="F63" i="2"/>
  <c r="M62" i="2"/>
  <c r="L62" i="2"/>
  <c r="J62" i="2"/>
  <c r="F62" i="2"/>
  <c r="L61" i="2"/>
  <c r="J61" i="2"/>
  <c r="J66" i="2" s="1"/>
  <c r="F61" i="2"/>
  <c r="F66" i="2" s="1"/>
  <c r="Q58" i="2"/>
  <c r="P58" i="2"/>
  <c r="O58" i="2"/>
  <c r="I58" i="2"/>
  <c r="H58" i="2"/>
  <c r="E58" i="2"/>
  <c r="D58" i="2"/>
  <c r="L57" i="2"/>
  <c r="J57" i="2"/>
  <c r="F57" i="2"/>
  <c r="M57" i="2" s="1"/>
  <c r="M56" i="2"/>
  <c r="L56" i="2"/>
  <c r="J56" i="2"/>
  <c r="F56" i="2"/>
  <c r="L55" i="2"/>
  <c r="J55" i="2"/>
  <c r="F55" i="2"/>
  <c r="M55" i="2" s="1"/>
  <c r="L54" i="2"/>
  <c r="J54" i="2"/>
  <c r="F54" i="2"/>
  <c r="M54" i="2" s="1"/>
  <c r="L53" i="2"/>
  <c r="L58" i="2" s="1"/>
  <c r="J53" i="2"/>
  <c r="J58" i="2" s="1"/>
  <c r="F53" i="2"/>
  <c r="F58" i="2" s="1"/>
  <c r="Q50" i="2"/>
  <c r="P50" i="2"/>
  <c r="I50" i="2"/>
  <c r="H50" i="2"/>
  <c r="E50" i="2"/>
  <c r="D50" i="2"/>
  <c r="L49" i="2"/>
  <c r="J49" i="2"/>
  <c r="F49" i="2"/>
  <c r="M49" i="2" s="1"/>
  <c r="L48" i="2"/>
  <c r="J48" i="2"/>
  <c r="F48" i="2"/>
  <c r="M48" i="2" s="1"/>
  <c r="L47" i="2"/>
  <c r="J47" i="2"/>
  <c r="J50" i="2" s="1"/>
  <c r="F47" i="2"/>
  <c r="M47" i="2" s="1"/>
  <c r="L46" i="2"/>
  <c r="J46" i="2"/>
  <c r="M46" i="2" s="1"/>
  <c r="F46" i="2"/>
  <c r="M45" i="2"/>
  <c r="S46" i="2" s="1"/>
  <c r="L45" i="2"/>
  <c r="L50" i="2" s="1"/>
  <c r="J45" i="2"/>
  <c r="F45" i="2"/>
  <c r="F50" i="2" s="1"/>
  <c r="Q42" i="2"/>
  <c r="P42" i="2"/>
  <c r="O42" i="2"/>
  <c r="I42" i="2"/>
  <c r="H42" i="2"/>
  <c r="E42" i="2"/>
  <c r="D42" i="2"/>
  <c r="M41" i="2"/>
  <c r="L41" i="2"/>
  <c r="J41" i="2"/>
  <c r="F41" i="2"/>
  <c r="M40" i="2"/>
  <c r="L40" i="2"/>
  <c r="J40" i="2"/>
  <c r="F40" i="2"/>
  <c r="M39" i="2"/>
  <c r="L39" i="2"/>
  <c r="J39" i="2"/>
  <c r="F39" i="2"/>
  <c r="M38" i="2"/>
  <c r="L38" i="2"/>
  <c r="J38" i="2"/>
  <c r="F38" i="2"/>
  <c r="M37" i="2"/>
  <c r="L37" i="2"/>
  <c r="J37" i="2"/>
  <c r="F37" i="2"/>
  <c r="M36" i="2"/>
  <c r="L36" i="2"/>
  <c r="J36" i="2"/>
  <c r="F36" i="2"/>
  <c r="M35" i="2"/>
  <c r="L35" i="2"/>
  <c r="J35" i="2"/>
  <c r="F35" i="2"/>
  <c r="M34" i="2"/>
  <c r="L34" i="2"/>
  <c r="J34" i="2"/>
  <c r="F34" i="2"/>
  <c r="M33" i="2"/>
  <c r="L33" i="2"/>
  <c r="L42" i="2" s="1"/>
  <c r="J33" i="2"/>
  <c r="J42" i="2" s="1"/>
  <c r="F33" i="2"/>
  <c r="L32" i="2"/>
  <c r="J32" i="2"/>
  <c r="F32" i="2"/>
  <c r="M32" i="2" s="1"/>
  <c r="L31" i="2"/>
  <c r="J31" i="2"/>
  <c r="F31" i="2"/>
  <c r="M31" i="2" s="1"/>
  <c r="Q28" i="2"/>
  <c r="P28" i="2"/>
  <c r="O28" i="2"/>
  <c r="I28" i="2"/>
  <c r="I110" i="2" s="1"/>
  <c r="H28" i="2"/>
  <c r="H110" i="2" s="1"/>
  <c r="E28" i="2"/>
  <c r="D28" i="2"/>
  <c r="D110" i="2" s="1"/>
  <c r="M26" i="2"/>
  <c r="L26" i="2"/>
  <c r="J26" i="2"/>
  <c r="F26" i="2"/>
  <c r="L25" i="2"/>
  <c r="J25" i="2"/>
  <c r="F25" i="2"/>
  <c r="M25" i="2" s="1"/>
  <c r="M24" i="2"/>
  <c r="L24" i="2"/>
  <c r="J24" i="2"/>
  <c r="F24" i="2"/>
  <c r="L23" i="2"/>
  <c r="J23" i="2"/>
  <c r="F23" i="2"/>
  <c r="M23" i="2" s="1"/>
  <c r="M22" i="2"/>
  <c r="L22" i="2"/>
  <c r="J22" i="2"/>
  <c r="F22" i="2"/>
  <c r="L21" i="2"/>
  <c r="J21" i="2"/>
  <c r="F21" i="2"/>
  <c r="M21" i="2" s="1"/>
  <c r="M20" i="2"/>
  <c r="L20" i="2"/>
  <c r="J20" i="2"/>
  <c r="F20" i="2"/>
  <c r="L19" i="2"/>
  <c r="J19" i="2"/>
  <c r="F19" i="2"/>
  <c r="M19" i="2" s="1"/>
  <c r="M18" i="2"/>
  <c r="L18" i="2"/>
  <c r="J18" i="2"/>
  <c r="F18" i="2"/>
  <c r="L17" i="2"/>
  <c r="J17" i="2"/>
  <c r="F17" i="2"/>
  <c r="M17" i="2" s="1"/>
  <c r="M16" i="2"/>
  <c r="L16" i="2"/>
  <c r="J16" i="2"/>
  <c r="F16" i="2"/>
  <c r="L15" i="2"/>
  <c r="J15" i="2"/>
  <c r="F15" i="2"/>
  <c r="M15" i="2" s="1"/>
  <c r="M14" i="2"/>
  <c r="L14" i="2"/>
  <c r="J14" i="2"/>
  <c r="F14" i="2"/>
  <c r="L13" i="2"/>
  <c r="J13" i="2"/>
  <c r="F13" i="2"/>
  <c r="M13" i="2" s="1"/>
  <c r="L12" i="2"/>
  <c r="J12" i="2"/>
  <c r="F12" i="2"/>
  <c r="M12" i="2" s="1"/>
  <c r="L11" i="2"/>
  <c r="L28" i="2" s="1"/>
  <c r="L110" i="2" s="1"/>
  <c r="J11" i="2"/>
  <c r="J28" i="2" s="1"/>
  <c r="F11" i="2"/>
  <c r="F28" i="2" s="1"/>
  <c r="E2" i="2"/>
  <c r="E42" i="3" l="1"/>
  <c r="E110" i="3" s="1"/>
  <c r="E42" i="4"/>
  <c r="E28" i="12"/>
  <c r="E42" i="22"/>
  <c r="E42" i="7"/>
  <c r="F48" i="12"/>
  <c r="M48" i="12" s="1"/>
  <c r="M32" i="21"/>
  <c r="S81" i="12"/>
  <c r="M12" i="16"/>
  <c r="S12" i="16" s="1"/>
  <c r="E42" i="5"/>
  <c r="E110" i="5"/>
  <c r="J78" i="12"/>
  <c r="M33" i="20"/>
  <c r="M15" i="12"/>
  <c r="F81" i="12"/>
  <c r="M81" i="12" s="1"/>
  <c r="M84" i="12" s="1"/>
  <c r="E42" i="21"/>
  <c r="F42" i="4"/>
  <c r="M13" i="12"/>
  <c r="E110" i="4"/>
  <c r="I78" i="23"/>
  <c r="E42" i="18"/>
  <c r="E110" i="18" s="1"/>
  <c r="M97" i="2"/>
  <c r="S93" i="2"/>
  <c r="S94" i="2"/>
  <c r="M32" i="3"/>
  <c r="S31" i="3" s="1"/>
  <c r="F42" i="3"/>
  <c r="F110" i="3" s="1"/>
  <c r="L110" i="19"/>
  <c r="M42" i="2"/>
  <c r="S31" i="2"/>
  <c r="S32" i="2"/>
  <c r="M90" i="2"/>
  <c r="S88" i="2"/>
  <c r="S87" i="2"/>
  <c r="M13" i="16"/>
  <c r="M28" i="16" s="1"/>
  <c r="J28" i="16"/>
  <c r="F110" i="2"/>
  <c r="S75" i="3"/>
  <c r="M78" i="3"/>
  <c r="S76" i="3"/>
  <c r="F50" i="7"/>
  <c r="M46" i="7"/>
  <c r="L110" i="8"/>
  <c r="J66" i="8"/>
  <c r="M61" i="8"/>
  <c r="M84" i="8"/>
  <c r="S82" i="8"/>
  <c r="S81" i="8"/>
  <c r="M78" i="11"/>
  <c r="S76" i="11"/>
  <c r="M78" i="12"/>
  <c r="S76" i="12"/>
  <c r="S75" i="12"/>
  <c r="S69" i="2"/>
  <c r="F50" i="6"/>
  <c r="M58" i="6"/>
  <c r="S53" i="6"/>
  <c r="M108" i="8"/>
  <c r="S106" i="8"/>
  <c r="F58" i="9"/>
  <c r="F66" i="9"/>
  <c r="M61" i="9"/>
  <c r="J78" i="10"/>
  <c r="M75" i="10"/>
  <c r="J103" i="10"/>
  <c r="M100" i="10"/>
  <c r="F28" i="13"/>
  <c r="M11" i="2"/>
  <c r="S45" i="2"/>
  <c r="M53" i="2"/>
  <c r="M76" i="2"/>
  <c r="S75" i="2" s="1"/>
  <c r="M81" i="2"/>
  <c r="M101" i="2"/>
  <c r="S100" i="2" s="1"/>
  <c r="M106" i="2"/>
  <c r="D110" i="3"/>
  <c r="O110" i="3"/>
  <c r="F58" i="3"/>
  <c r="F66" i="3"/>
  <c r="M61" i="3"/>
  <c r="I110" i="4"/>
  <c r="F58" i="4"/>
  <c r="L66" i="4"/>
  <c r="F66" i="4"/>
  <c r="M64" i="4"/>
  <c r="S61" i="4" s="1"/>
  <c r="F108" i="4"/>
  <c r="D110" i="5"/>
  <c r="F42" i="5"/>
  <c r="F110" i="5" s="1"/>
  <c r="S75" i="5"/>
  <c r="S100" i="5"/>
  <c r="F78" i="6"/>
  <c r="S54" i="7"/>
  <c r="M58" i="7"/>
  <c r="F66" i="7"/>
  <c r="S87" i="7"/>
  <c r="J90" i="7"/>
  <c r="I110" i="8"/>
  <c r="S54" i="8"/>
  <c r="M97" i="8"/>
  <c r="S93" i="8"/>
  <c r="M50" i="13"/>
  <c r="F50" i="13"/>
  <c r="M84" i="13"/>
  <c r="S82" i="13"/>
  <c r="S81" i="13"/>
  <c r="M72" i="15"/>
  <c r="S70" i="15"/>
  <c r="S11" i="16"/>
  <c r="S31" i="16"/>
  <c r="O110" i="18"/>
  <c r="J110" i="4"/>
  <c r="M72" i="5"/>
  <c r="S70" i="5"/>
  <c r="F108" i="6"/>
  <c r="M106" i="6"/>
  <c r="H110" i="4"/>
  <c r="S69" i="5"/>
  <c r="L110" i="10"/>
  <c r="S75" i="11"/>
  <c r="H110" i="13"/>
  <c r="M88" i="15"/>
  <c r="S87" i="15" s="1"/>
  <c r="F90" i="15"/>
  <c r="J50" i="16"/>
  <c r="M45" i="16"/>
  <c r="F78" i="25"/>
  <c r="M75" i="25"/>
  <c r="M50" i="2"/>
  <c r="M61" i="2"/>
  <c r="S76" i="2"/>
  <c r="M78" i="2"/>
  <c r="M103" i="2"/>
  <c r="M11" i="3"/>
  <c r="L50" i="3"/>
  <c r="L110" i="3" s="1"/>
  <c r="J58" i="3"/>
  <c r="J110" i="3" s="1"/>
  <c r="S88" i="3"/>
  <c r="F97" i="3"/>
  <c r="M42" i="4"/>
  <c r="M45" i="4"/>
  <c r="F84" i="4"/>
  <c r="M81" i="4"/>
  <c r="F97" i="4"/>
  <c r="L28" i="5"/>
  <c r="L110" i="5" s="1"/>
  <c r="M14" i="5"/>
  <c r="M22" i="5"/>
  <c r="S12" i="5" s="1"/>
  <c r="J42" i="5"/>
  <c r="M31" i="5"/>
  <c r="M76" i="5"/>
  <c r="M101" i="5"/>
  <c r="F28" i="6"/>
  <c r="F110" i="6" s="1"/>
  <c r="M11" i="6"/>
  <c r="Q110" i="6"/>
  <c r="M35" i="6"/>
  <c r="S31" i="6" s="1"/>
  <c r="L58" i="6"/>
  <c r="L110" i="6" s="1"/>
  <c r="S75" i="6"/>
  <c r="M78" i="6"/>
  <c r="S76" i="6"/>
  <c r="M90" i="6"/>
  <c r="S88" i="6"/>
  <c r="F103" i="6"/>
  <c r="S53" i="7"/>
  <c r="F78" i="7"/>
  <c r="M75" i="7"/>
  <c r="M15" i="8"/>
  <c r="S12" i="8" s="1"/>
  <c r="M23" i="8"/>
  <c r="O110" i="8"/>
  <c r="J50" i="8"/>
  <c r="F78" i="9"/>
  <c r="M75" i="9"/>
  <c r="J28" i="10"/>
  <c r="J110" i="10" s="1"/>
  <c r="S93" i="10"/>
  <c r="M97" i="10"/>
  <c r="M54" i="11"/>
  <c r="S70" i="12"/>
  <c r="S69" i="15"/>
  <c r="F42" i="22"/>
  <c r="M32" i="22"/>
  <c r="M45" i="3"/>
  <c r="L103" i="3"/>
  <c r="H110" i="5"/>
  <c r="S46" i="9"/>
  <c r="S87" i="9"/>
  <c r="S88" i="9"/>
  <c r="H110" i="3"/>
  <c r="M97" i="3"/>
  <c r="S94" i="3"/>
  <c r="S100" i="3"/>
  <c r="L50" i="4"/>
  <c r="L110" i="4" s="1"/>
  <c r="M78" i="4"/>
  <c r="S76" i="4"/>
  <c r="F78" i="4"/>
  <c r="M108" i="4"/>
  <c r="S106" i="4"/>
  <c r="I110" i="5"/>
  <c r="M97" i="5"/>
  <c r="S93" i="5"/>
  <c r="S94" i="5"/>
  <c r="H110" i="6"/>
  <c r="F66" i="6"/>
  <c r="M61" i="6"/>
  <c r="M97" i="6"/>
  <c r="D110" i="7"/>
  <c r="J58" i="7"/>
  <c r="M66" i="7"/>
  <c r="S62" i="7"/>
  <c r="S61" i="7"/>
  <c r="M72" i="8"/>
  <c r="S70" i="8"/>
  <c r="F78" i="8"/>
  <c r="M75" i="8"/>
  <c r="F28" i="9"/>
  <c r="S32" i="9"/>
  <c r="M42" i="9"/>
  <c r="O45" i="9"/>
  <c r="O50" i="9" s="1"/>
  <c r="O110" i="9" s="1"/>
  <c r="S70" i="9"/>
  <c r="M72" i="9"/>
  <c r="Q110" i="11"/>
  <c r="S87" i="12"/>
  <c r="M90" i="12"/>
  <c r="S88" i="12"/>
  <c r="I110" i="13"/>
  <c r="L110" i="14"/>
  <c r="J42" i="16"/>
  <c r="J75" i="21"/>
  <c r="F90" i="8"/>
  <c r="M88" i="8"/>
  <c r="O45" i="2"/>
  <c r="O50" i="2" s="1"/>
  <c r="O110" i="2" s="1"/>
  <c r="F42" i="2"/>
  <c r="J97" i="2"/>
  <c r="J110" i="2" s="1"/>
  <c r="F50" i="5"/>
  <c r="L97" i="6"/>
  <c r="S46" i="8"/>
  <c r="M50" i="8"/>
  <c r="M90" i="9"/>
  <c r="M69" i="13"/>
  <c r="J72" i="13"/>
  <c r="S70" i="2"/>
  <c r="I110" i="3"/>
  <c r="M72" i="3"/>
  <c r="S70" i="3"/>
  <c r="J84" i="3"/>
  <c r="F90" i="3"/>
  <c r="P110" i="4"/>
  <c r="M35" i="4"/>
  <c r="S31" i="4" s="1"/>
  <c r="M58" i="4"/>
  <c r="S53" i="4"/>
  <c r="S54" i="4"/>
  <c r="M90" i="4"/>
  <c r="S88" i="4"/>
  <c r="S87" i="4"/>
  <c r="M103" i="4"/>
  <c r="S101" i="4"/>
  <c r="J28" i="5"/>
  <c r="M81" i="5"/>
  <c r="M90" i="5"/>
  <c r="S88" i="5"/>
  <c r="I110" i="6"/>
  <c r="M72" i="6"/>
  <c r="S70" i="6"/>
  <c r="S69" i="6"/>
  <c r="M94" i="6"/>
  <c r="M101" i="6"/>
  <c r="M14" i="7"/>
  <c r="M22" i="7"/>
  <c r="E110" i="7"/>
  <c r="F42" i="7"/>
  <c r="M40" i="7"/>
  <c r="S32" i="7" s="1"/>
  <c r="F72" i="7"/>
  <c r="F97" i="7"/>
  <c r="F28" i="8"/>
  <c r="J28" i="8"/>
  <c r="F42" i="8"/>
  <c r="M55" i="8"/>
  <c r="M58" i="8" s="1"/>
  <c r="F72" i="8"/>
  <c r="S87" i="8"/>
  <c r="M90" i="8"/>
  <c r="S88" i="8"/>
  <c r="F103" i="8"/>
  <c r="M100" i="8"/>
  <c r="J28" i="9"/>
  <c r="M11" i="9"/>
  <c r="S69" i="9"/>
  <c r="J50" i="10"/>
  <c r="S11" i="11"/>
  <c r="S12" i="11"/>
  <c r="I110" i="11"/>
  <c r="O110" i="12"/>
  <c r="M32" i="12"/>
  <c r="J42" i="12"/>
  <c r="S94" i="12"/>
  <c r="M97" i="12"/>
  <c r="S93" i="12"/>
  <c r="L58" i="13"/>
  <c r="S11" i="5"/>
  <c r="F66" i="5"/>
  <c r="M61" i="5"/>
  <c r="J110" i="6"/>
  <c r="M50" i="6"/>
  <c r="S45" i="6"/>
  <c r="O45" i="6"/>
  <c r="O50" i="6" s="1"/>
  <c r="O110" i="6" s="1"/>
  <c r="F28" i="7"/>
  <c r="M11" i="7"/>
  <c r="J42" i="7"/>
  <c r="J110" i="7" s="1"/>
  <c r="S32" i="3"/>
  <c r="M49" i="3"/>
  <c r="F28" i="4"/>
  <c r="M11" i="4"/>
  <c r="Q110" i="4"/>
  <c r="M94" i="4"/>
  <c r="M97" i="4" s="1"/>
  <c r="M18" i="5"/>
  <c r="M26" i="5"/>
  <c r="O110" i="5"/>
  <c r="M34" i="5"/>
  <c r="S46" i="5"/>
  <c r="M50" i="5"/>
  <c r="S45" i="5"/>
  <c r="S32" i="6"/>
  <c r="M39" i="6"/>
  <c r="F58" i="6"/>
  <c r="M64" i="6"/>
  <c r="F84" i="6"/>
  <c r="M81" i="6"/>
  <c r="S69" i="7"/>
  <c r="M72" i="7"/>
  <c r="S70" i="7"/>
  <c r="M84" i="7"/>
  <c r="S82" i="7"/>
  <c r="J97" i="7"/>
  <c r="M93" i="7"/>
  <c r="F103" i="7"/>
  <c r="M100" i="7"/>
  <c r="M19" i="8"/>
  <c r="M28" i="8" s="1"/>
  <c r="D110" i="8"/>
  <c r="O45" i="8"/>
  <c r="O50" i="8" s="1"/>
  <c r="F58" i="8"/>
  <c r="L110" i="9"/>
  <c r="H110" i="9"/>
  <c r="M49" i="9"/>
  <c r="M50" i="9" s="1"/>
  <c r="E42" i="10"/>
  <c r="E110" i="10" s="1"/>
  <c r="Q110" i="10"/>
  <c r="J28" i="14"/>
  <c r="J110" i="14" s="1"/>
  <c r="S81" i="14"/>
  <c r="M53" i="16"/>
  <c r="F58" i="16"/>
  <c r="M42" i="19"/>
  <c r="S31" i="19"/>
  <c r="J50" i="19"/>
  <c r="M45" i="19"/>
  <c r="M90" i="19"/>
  <c r="S88" i="19"/>
  <c r="S87" i="19"/>
  <c r="M94" i="19"/>
  <c r="M97" i="19" s="1"/>
  <c r="M53" i="3"/>
  <c r="M81" i="3"/>
  <c r="M101" i="3"/>
  <c r="M103" i="3" s="1"/>
  <c r="M106" i="3"/>
  <c r="M69" i="4"/>
  <c r="M53" i="5"/>
  <c r="M106" i="5"/>
  <c r="J78" i="6"/>
  <c r="J72" i="7"/>
  <c r="J90" i="8"/>
  <c r="E110" i="9"/>
  <c r="P110" i="9"/>
  <c r="M53" i="9"/>
  <c r="F90" i="10"/>
  <c r="S94" i="10"/>
  <c r="L103" i="10"/>
  <c r="O110" i="11"/>
  <c r="F97" i="11"/>
  <c r="F28" i="12"/>
  <c r="P110" i="12"/>
  <c r="J28" i="13"/>
  <c r="D110" i="13"/>
  <c r="J42" i="13"/>
  <c r="M108" i="13"/>
  <c r="F28" i="14"/>
  <c r="M58" i="14"/>
  <c r="F72" i="14"/>
  <c r="M69" i="14"/>
  <c r="M103" i="14"/>
  <c r="S101" i="14"/>
  <c r="F28" i="15"/>
  <c r="D110" i="15"/>
  <c r="S75" i="15"/>
  <c r="J78" i="15"/>
  <c r="S100" i="15"/>
  <c r="J103" i="15"/>
  <c r="L58" i="16"/>
  <c r="L110" i="16" s="1"/>
  <c r="J78" i="16"/>
  <c r="M75" i="16"/>
  <c r="J84" i="16"/>
  <c r="M81" i="16"/>
  <c r="J50" i="20"/>
  <c r="F103" i="20"/>
  <c r="M100" i="20"/>
  <c r="S69" i="21"/>
  <c r="M66" i="4"/>
  <c r="J78" i="4"/>
  <c r="M28" i="5"/>
  <c r="S76" i="5"/>
  <c r="M78" i="5"/>
  <c r="S101" i="5"/>
  <c r="M103" i="5"/>
  <c r="S94" i="6"/>
  <c r="S88" i="7"/>
  <c r="M90" i="7"/>
  <c r="F103" i="9"/>
  <c r="P110" i="10"/>
  <c r="M48" i="10"/>
  <c r="F58" i="10"/>
  <c r="M84" i="10"/>
  <c r="S82" i="10"/>
  <c r="P110" i="11"/>
  <c r="F66" i="11"/>
  <c r="Q110" i="12"/>
  <c r="M33" i="12"/>
  <c r="M42" i="12" s="1"/>
  <c r="M41" i="12"/>
  <c r="S31" i="12" s="1"/>
  <c r="F66" i="12"/>
  <c r="F101" i="12"/>
  <c r="E103" i="12"/>
  <c r="E110" i="12" s="1"/>
  <c r="L110" i="13"/>
  <c r="E110" i="13"/>
  <c r="F66" i="13"/>
  <c r="M14" i="14"/>
  <c r="M22" i="14"/>
  <c r="M54" i="14"/>
  <c r="S94" i="14"/>
  <c r="M97" i="14"/>
  <c r="S100" i="14"/>
  <c r="J28" i="15"/>
  <c r="M11" i="15"/>
  <c r="M47" i="15"/>
  <c r="S46" i="15" s="1"/>
  <c r="M35" i="16"/>
  <c r="S32" i="16" s="1"/>
  <c r="M50" i="17"/>
  <c r="J58" i="17"/>
  <c r="S87" i="20"/>
  <c r="M72" i="23"/>
  <c r="S70" i="23"/>
  <c r="S69" i="23"/>
  <c r="F42" i="9"/>
  <c r="F97" i="9"/>
  <c r="D110" i="10"/>
  <c r="M35" i="10"/>
  <c r="J58" i="10"/>
  <c r="F66" i="10"/>
  <c r="M69" i="10"/>
  <c r="L84" i="10"/>
  <c r="F42" i="11"/>
  <c r="M61" i="11"/>
  <c r="J66" i="11"/>
  <c r="S94" i="11"/>
  <c r="L103" i="11"/>
  <c r="L110" i="11" s="1"/>
  <c r="M108" i="11"/>
  <c r="S106" i="11"/>
  <c r="D110" i="12"/>
  <c r="F42" i="12"/>
  <c r="F58" i="12"/>
  <c r="M17" i="13"/>
  <c r="M25" i="13"/>
  <c r="M32" i="13"/>
  <c r="S31" i="13" s="1"/>
  <c r="S46" i="13"/>
  <c r="M56" i="13"/>
  <c r="S53" i="13" s="1"/>
  <c r="J66" i="13"/>
  <c r="H110" i="14"/>
  <c r="L110" i="15"/>
  <c r="F50" i="15"/>
  <c r="F66" i="15"/>
  <c r="M61" i="15"/>
  <c r="I28" i="16"/>
  <c r="F66" i="16"/>
  <c r="M61" i="16"/>
  <c r="M19" i="17"/>
  <c r="F103" i="17"/>
  <c r="M100" i="17"/>
  <c r="F90" i="18"/>
  <c r="M87" i="18"/>
  <c r="J42" i="19"/>
  <c r="J110" i="19" s="1"/>
  <c r="O110" i="19"/>
  <c r="O110" i="20"/>
  <c r="I110" i="9"/>
  <c r="F90" i="9"/>
  <c r="S94" i="9"/>
  <c r="F28" i="10"/>
  <c r="F42" i="10"/>
  <c r="M31" i="10"/>
  <c r="J66" i="10"/>
  <c r="J72" i="10"/>
  <c r="F28" i="11"/>
  <c r="S32" i="11"/>
  <c r="L50" i="11"/>
  <c r="M58" i="11"/>
  <c r="S53" i="11"/>
  <c r="S54" i="11"/>
  <c r="F90" i="11"/>
  <c r="M103" i="11"/>
  <c r="S101" i="11"/>
  <c r="J58" i="12"/>
  <c r="S82" i="12"/>
  <c r="F78" i="13"/>
  <c r="M75" i="13"/>
  <c r="E42" i="14"/>
  <c r="E110" i="14" s="1"/>
  <c r="F41" i="14"/>
  <c r="M41" i="14" s="1"/>
  <c r="S32" i="14" s="1"/>
  <c r="I110" i="15"/>
  <c r="J58" i="15"/>
  <c r="M53" i="15"/>
  <c r="M90" i="15"/>
  <c r="M97" i="15"/>
  <c r="S93" i="15"/>
  <c r="S94" i="15"/>
  <c r="M28" i="17"/>
  <c r="S12" i="17"/>
  <c r="S11" i="17"/>
  <c r="M66" i="18"/>
  <c r="S62" i="18"/>
  <c r="F103" i="21"/>
  <c r="M100" i="21"/>
  <c r="S93" i="6"/>
  <c r="M100" i="6"/>
  <c r="M45" i="7"/>
  <c r="M31" i="8"/>
  <c r="J90" i="9"/>
  <c r="J97" i="9"/>
  <c r="S100" i="9"/>
  <c r="M103" i="9"/>
  <c r="S101" i="9"/>
  <c r="H110" i="10"/>
  <c r="J42" i="10"/>
  <c r="M58" i="10"/>
  <c r="M108" i="10"/>
  <c r="E110" i="11"/>
  <c r="M50" i="11"/>
  <c r="S45" i="11"/>
  <c r="S46" i="11"/>
  <c r="J58" i="11"/>
  <c r="J110" i="11" s="1"/>
  <c r="S81" i="11"/>
  <c r="M84" i="11"/>
  <c r="S82" i="11"/>
  <c r="M97" i="11"/>
  <c r="S100" i="11"/>
  <c r="I28" i="12"/>
  <c r="I110" i="12" s="1"/>
  <c r="J12" i="12"/>
  <c r="M25" i="12"/>
  <c r="M56" i="12"/>
  <c r="M58" i="12" s="1"/>
  <c r="M62" i="12"/>
  <c r="F97" i="12"/>
  <c r="M15" i="13"/>
  <c r="M28" i="13" s="1"/>
  <c r="M23" i="13"/>
  <c r="S11" i="13" s="1"/>
  <c r="O110" i="13"/>
  <c r="M66" i="13"/>
  <c r="S62" i="13"/>
  <c r="S61" i="13"/>
  <c r="F103" i="13"/>
  <c r="M100" i="13"/>
  <c r="Q110" i="14"/>
  <c r="F66" i="14"/>
  <c r="M78" i="14"/>
  <c r="S76" i="14"/>
  <c r="E42" i="15"/>
  <c r="E110" i="15" s="1"/>
  <c r="F32" i="15"/>
  <c r="M32" i="15" s="1"/>
  <c r="S31" i="15" s="1"/>
  <c r="F42" i="16"/>
  <c r="S61" i="18"/>
  <c r="M53" i="19"/>
  <c r="F58" i="19"/>
  <c r="I110" i="21"/>
  <c r="S69" i="22"/>
  <c r="S70" i="22"/>
  <c r="M72" i="22"/>
  <c r="M81" i="9"/>
  <c r="M106" i="9"/>
  <c r="M45" i="10"/>
  <c r="M61" i="10"/>
  <c r="F72" i="10"/>
  <c r="H110" i="11"/>
  <c r="L78" i="11"/>
  <c r="S93" i="11"/>
  <c r="S32" i="12"/>
  <c r="M37" i="12"/>
  <c r="M45" i="12"/>
  <c r="P110" i="13"/>
  <c r="S45" i="13"/>
  <c r="M57" i="13"/>
  <c r="M18" i="14"/>
  <c r="M26" i="14"/>
  <c r="O110" i="14"/>
  <c r="M50" i="14"/>
  <c r="S45" i="14"/>
  <c r="S46" i="14"/>
  <c r="F58" i="14"/>
  <c r="J42" i="15"/>
  <c r="J84" i="15"/>
  <c r="M81" i="15"/>
  <c r="M108" i="15"/>
  <c r="S106" i="15"/>
  <c r="M39" i="16"/>
  <c r="M90" i="17"/>
  <c r="M34" i="18"/>
  <c r="S54" i="18"/>
  <c r="S53" i="18"/>
  <c r="M49" i="20"/>
  <c r="M58" i="21"/>
  <c r="M50" i="22"/>
  <c r="S45" i="22"/>
  <c r="S46" i="22"/>
  <c r="M11" i="10"/>
  <c r="M87" i="10"/>
  <c r="F58" i="11"/>
  <c r="M87" i="11"/>
  <c r="M93" i="13"/>
  <c r="M87" i="14"/>
  <c r="I78" i="16"/>
  <c r="M108" i="16"/>
  <c r="L90" i="17"/>
  <c r="L110" i="17" s="1"/>
  <c r="P110" i="18"/>
  <c r="M84" i="18"/>
  <c r="S82" i="18"/>
  <c r="L50" i="19"/>
  <c r="M72" i="20"/>
  <c r="S70" i="20"/>
  <c r="F78" i="20"/>
  <c r="M75" i="20"/>
  <c r="S87" i="21"/>
  <c r="M90" i="21"/>
  <c r="S88" i="21"/>
  <c r="M12" i="24"/>
  <c r="F28" i="24"/>
  <c r="L110" i="25"/>
  <c r="E110" i="25"/>
  <c r="S54" i="10"/>
  <c r="S54" i="12"/>
  <c r="F42" i="13"/>
  <c r="S54" i="14"/>
  <c r="S82" i="14"/>
  <c r="M84" i="14"/>
  <c r="S76" i="15"/>
  <c r="M78" i="15"/>
  <c r="F84" i="15"/>
  <c r="S101" i="15"/>
  <c r="M103" i="15"/>
  <c r="D110" i="16"/>
  <c r="O110" i="16"/>
  <c r="L66" i="16"/>
  <c r="M63" i="16"/>
  <c r="S88" i="16"/>
  <c r="F97" i="16"/>
  <c r="M32" i="17"/>
  <c r="M42" i="17" s="1"/>
  <c r="M84" i="17"/>
  <c r="S82" i="17"/>
  <c r="M88" i="17"/>
  <c r="S87" i="17" s="1"/>
  <c r="M16" i="18"/>
  <c r="M24" i="18"/>
  <c r="Q110" i="18"/>
  <c r="M46" i="18"/>
  <c r="M50" i="18" s="1"/>
  <c r="P110" i="19"/>
  <c r="M35" i="19"/>
  <c r="S32" i="19" s="1"/>
  <c r="M16" i="20"/>
  <c r="M24" i="20"/>
  <c r="S46" i="20"/>
  <c r="M50" i="20"/>
  <c r="M55" i="20"/>
  <c r="M58" i="20" s="1"/>
  <c r="M88" i="20"/>
  <c r="M90" i="20" s="1"/>
  <c r="M24" i="21"/>
  <c r="Q110" i="21"/>
  <c r="M38" i="21"/>
  <c r="J50" i="21"/>
  <c r="M46" i="21"/>
  <c r="S45" i="21" s="1"/>
  <c r="M70" i="21"/>
  <c r="M72" i="21" s="1"/>
  <c r="M40" i="22"/>
  <c r="M62" i="22"/>
  <c r="M100" i="22"/>
  <c r="J103" i="22"/>
  <c r="M55" i="23"/>
  <c r="F66" i="23"/>
  <c r="F97" i="24"/>
  <c r="F97" i="14"/>
  <c r="P110" i="16"/>
  <c r="S54" i="17"/>
  <c r="M58" i="17"/>
  <c r="M108" i="17"/>
  <c r="D110" i="18"/>
  <c r="F42" i="18"/>
  <c r="S94" i="18"/>
  <c r="M97" i="18"/>
  <c r="S93" i="18"/>
  <c r="F28" i="19"/>
  <c r="M11" i="19"/>
  <c r="Q110" i="19"/>
  <c r="S61" i="19"/>
  <c r="M66" i="19"/>
  <c r="S62" i="19"/>
  <c r="F66" i="19"/>
  <c r="M64" i="19"/>
  <c r="F97" i="19"/>
  <c r="D110" i="20"/>
  <c r="F42" i="20"/>
  <c r="F58" i="20"/>
  <c r="M108" i="20"/>
  <c r="S106" i="20"/>
  <c r="D110" i="21"/>
  <c r="M84" i="21"/>
  <c r="S82" i="21"/>
  <c r="M57" i="27"/>
  <c r="J58" i="27"/>
  <c r="M87" i="13"/>
  <c r="M11" i="14"/>
  <c r="F28" i="16"/>
  <c r="F110" i="16" s="1"/>
  <c r="Q110" i="16"/>
  <c r="M72" i="16"/>
  <c r="S70" i="16"/>
  <c r="L90" i="16"/>
  <c r="L97" i="16"/>
  <c r="S53" i="17"/>
  <c r="F28" i="18"/>
  <c r="M14" i="18"/>
  <c r="J42" i="18"/>
  <c r="J110" i="18" s="1"/>
  <c r="M72" i="18"/>
  <c r="S70" i="18"/>
  <c r="F42" i="19"/>
  <c r="L66" i="19"/>
  <c r="F84" i="19"/>
  <c r="M81" i="19"/>
  <c r="J97" i="19"/>
  <c r="M28" i="20"/>
  <c r="J42" i="20"/>
  <c r="J110" i="20" s="1"/>
  <c r="J66" i="20"/>
  <c r="M61" i="20"/>
  <c r="S69" i="20"/>
  <c r="M84" i="20"/>
  <c r="S82" i="20"/>
  <c r="S81" i="20"/>
  <c r="J42" i="21"/>
  <c r="M36" i="21"/>
  <c r="F50" i="21"/>
  <c r="M66" i="21"/>
  <c r="S62" i="21"/>
  <c r="S81" i="21"/>
  <c r="D110" i="22"/>
  <c r="M31" i="22"/>
  <c r="M38" i="22"/>
  <c r="M97" i="22"/>
  <c r="M47" i="23"/>
  <c r="J50" i="23"/>
  <c r="S53" i="12"/>
  <c r="M61" i="12"/>
  <c r="S53" i="14"/>
  <c r="M61" i="14"/>
  <c r="S106" i="14"/>
  <c r="F103" i="16"/>
  <c r="M100" i="16"/>
  <c r="F28" i="17"/>
  <c r="S46" i="17"/>
  <c r="L28" i="18"/>
  <c r="H110" i="18"/>
  <c r="L72" i="18"/>
  <c r="M16" i="19"/>
  <c r="H110" i="19"/>
  <c r="M78" i="19"/>
  <c r="S76" i="19"/>
  <c r="M108" i="19"/>
  <c r="S106" i="19"/>
  <c r="L28" i="20"/>
  <c r="L110" i="20" s="1"/>
  <c r="S45" i="20"/>
  <c r="M97" i="20"/>
  <c r="S93" i="20"/>
  <c r="F28" i="21"/>
  <c r="M12" i="21"/>
  <c r="S11" i="21" s="1"/>
  <c r="L42" i="21"/>
  <c r="L110" i="21" s="1"/>
  <c r="M14" i="22"/>
  <c r="S11" i="22" s="1"/>
  <c r="M22" i="22"/>
  <c r="J42" i="22"/>
  <c r="J78" i="22"/>
  <c r="J110" i="22" s="1"/>
  <c r="M75" i="22"/>
  <c r="M90" i="22"/>
  <c r="S88" i="22"/>
  <c r="S87" i="22"/>
  <c r="S69" i="16"/>
  <c r="M88" i="16"/>
  <c r="S87" i="16" s="1"/>
  <c r="J28" i="17"/>
  <c r="J110" i="17" s="1"/>
  <c r="F42" i="17"/>
  <c r="M66" i="17"/>
  <c r="S62" i="17"/>
  <c r="S61" i="17"/>
  <c r="F78" i="17"/>
  <c r="M75" i="17"/>
  <c r="F97" i="17"/>
  <c r="M12" i="18"/>
  <c r="S12" i="18" s="1"/>
  <c r="M20" i="18"/>
  <c r="M28" i="18" s="1"/>
  <c r="F50" i="18"/>
  <c r="M70" i="18"/>
  <c r="S69" i="18" s="1"/>
  <c r="M14" i="19"/>
  <c r="I110" i="19"/>
  <c r="M39" i="19"/>
  <c r="E50" i="19"/>
  <c r="E110" i="19" s="1"/>
  <c r="F47" i="19"/>
  <c r="F78" i="19"/>
  <c r="S93" i="19"/>
  <c r="M103" i="19"/>
  <c r="S101" i="19"/>
  <c r="M12" i="20"/>
  <c r="S12" i="20" s="1"/>
  <c r="M20" i="20"/>
  <c r="I110" i="20"/>
  <c r="M36" i="20"/>
  <c r="S54" i="20"/>
  <c r="S53" i="20"/>
  <c r="M20" i="21"/>
  <c r="M34" i="21"/>
  <c r="S54" i="21"/>
  <c r="L28" i="22"/>
  <c r="L42" i="22"/>
  <c r="M36" i="22"/>
  <c r="S53" i="22"/>
  <c r="S54" i="22"/>
  <c r="M106" i="22"/>
  <c r="F108" i="22"/>
  <c r="S46" i="23"/>
  <c r="M50" i="23"/>
  <c r="S45" i="23"/>
  <c r="F103" i="25"/>
  <c r="M100" i="25"/>
  <c r="M93" i="16"/>
  <c r="M93" i="17"/>
  <c r="M31" i="18"/>
  <c r="M75" i="18"/>
  <c r="M100" i="18"/>
  <c r="M69" i="19"/>
  <c r="M31" i="20"/>
  <c r="E42" i="20"/>
  <c r="E110" i="20" s="1"/>
  <c r="J90" i="20"/>
  <c r="E50" i="21"/>
  <c r="M93" i="21"/>
  <c r="F50" i="22"/>
  <c r="F78" i="22"/>
  <c r="M81" i="22"/>
  <c r="F103" i="22"/>
  <c r="I28" i="23"/>
  <c r="J15" i="23"/>
  <c r="M15" i="23" s="1"/>
  <c r="F42" i="23"/>
  <c r="J66" i="23"/>
  <c r="M61" i="23"/>
  <c r="M19" i="24"/>
  <c r="S12" i="24" s="1"/>
  <c r="D110" i="24"/>
  <c r="S46" i="24"/>
  <c r="M66" i="24"/>
  <c r="S62" i="24"/>
  <c r="S61" i="24"/>
  <c r="M70" i="24"/>
  <c r="S69" i="24" s="1"/>
  <c r="J72" i="24"/>
  <c r="S54" i="25"/>
  <c r="S53" i="25"/>
  <c r="F58" i="27"/>
  <c r="M53" i="27"/>
  <c r="Q110" i="28"/>
  <c r="F108" i="18"/>
  <c r="F66" i="20"/>
  <c r="F58" i="22"/>
  <c r="M13" i="23"/>
  <c r="M97" i="23"/>
  <c r="S93" i="23"/>
  <c r="S94" i="23"/>
  <c r="E110" i="24"/>
  <c r="M34" i="24"/>
  <c r="S32" i="24" s="1"/>
  <c r="M84" i="24"/>
  <c r="S82" i="24"/>
  <c r="O110" i="25"/>
  <c r="M84" i="25"/>
  <c r="S82" i="25"/>
  <c r="S81" i="25"/>
  <c r="F110" i="27"/>
  <c r="M97" i="27"/>
  <c r="S93" i="27"/>
  <c r="L110" i="28"/>
  <c r="J42" i="28"/>
  <c r="M58" i="29"/>
  <c r="F50" i="17"/>
  <c r="S70" i="17"/>
  <c r="M72" i="17"/>
  <c r="S46" i="18"/>
  <c r="F58" i="18"/>
  <c r="S94" i="19"/>
  <c r="F58" i="21"/>
  <c r="F66" i="22"/>
  <c r="F28" i="23"/>
  <c r="S54" i="23"/>
  <c r="M58" i="23"/>
  <c r="S53" i="23"/>
  <c r="M90" i="23"/>
  <c r="S88" i="23"/>
  <c r="J78" i="24"/>
  <c r="M75" i="24"/>
  <c r="S94" i="24"/>
  <c r="S87" i="25"/>
  <c r="F50" i="20"/>
  <c r="J84" i="20"/>
  <c r="E110" i="22"/>
  <c r="P110" i="22"/>
  <c r="F84" i="22"/>
  <c r="H110" i="23"/>
  <c r="J84" i="23"/>
  <c r="M81" i="23"/>
  <c r="M108" i="23"/>
  <c r="S106" i="23"/>
  <c r="M32" i="24"/>
  <c r="M42" i="24" s="1"/>
  <c r="M40" i="24"/>
  <c r="M46" i="24"/>
  <c r="M50" i="24" s="1"/>
  <c r="S81" i="24"/>
  <c r="M108" i="24"/>
  <c r="S106" i="24"/>
  <c r="M13" i="25"/>
  <c r="M28" i="25" s="1"/>
  <c r="F28" i="25"/>
  <c r="F110" i="25" s="1"/>
  <c r="M57" i="25"/>
  <c r="M88" i="25"/>
  <c r="M90" i="25" s="1"/>
  <c r="M33" i="26"/>
  <c r="F42" i="26"/>
  <c r="L28" i="27"/>
  <c r="M66" i="27"/>
  <c r="F28" i="20"/>
  <c r="F28" i="22"/>
  <c r="Q110" i="22"/>
  <c r="S93" i="22"/>
  <c r="S94" i="22"/>
  <c r="L110" i="23"/>
  <c r="F78" i="23"/>
  <c r="M75" i="23"/>
  <c r="S87" i="23"/>
  <c r="M28" i="24"/>
  <c r="L28" i="24"/>
  <c r="L110" i="24" s="1"/>
  <c r="O110" i="24"/>
  <c r="J42" i="24"/>
  <c r="J110" i="25"/>
  <c r="S31" i="25"/>
  <c r="S32" i="25"/>
  <c r="J103" i="28"/>
  <c r="M101" i="28"/>
  <c r="H110" i="22"/>
  <c r="M61" i="22"/>
  <c r="O110" i="23"/>
  <c r="F97" i="23"/>
  <c r="P110" i="24"/>
  <c r="M38" i="24"/>
  <c r="M55" i="25"/>
  <c r="M58" i="25" s="1"/>
  <c r="M63" i="25"/>
  <c r="S62" i="25" s="1"/>
  <c r="F66" i="25"/>
  <c r="F72" i="25"/>
  <c r="M70" i="25"/>
  <c r="S69" i="25" s="1"/>
  <c r="J42" i="26"/>
  <c r="O110" i="27"/>
  <c r="M42" i="28"/>
  <c r="J28" i="26"/>
  <c r="L42" i="26"/>
  <c r="L110" i="26" s="1"/>
  <c r="M50" i="26"/>
  <c r="S46" i="26"/>
  <c r="M103" i="26"/>
  <c r="S101" i="26"/>
  <c r="S100" i="26"/>
  <c r="M108" i="26"/>
  <c r="S106" i="26"/>
  <c r="L42" i="27"/>
  <c r="F50" i="28"/>
  <c r="F110" i="28" s="1"/>
  <c r="M97" i="28"/>
  <c r="S93" i="28"/>
  <c r="F28" i="29"/>
  <c r="M11" i="29"/>
  <c r="P110" i="30"/>
  <c r="S93" i="24"/>
  <c r="M100" i="24"/>
  <c r="M93" i="25"/>
  <c r="S12" i="26"/>
  <c r="J58" i="26"/>
  <c r="F78" i="27"/>
  <c r="M75" i="27"/>
  <c r="F78" i="28"/>
  <c r="M75" i="28"/>
  <c r="E110" i="29"/>
  <c r="M78" i="30"/>
  <c r="S76" i="30"/>
  <c r="S75" i="30"/>
  <c r="F97" i="22"/>
  <c r="J72" i="23"/>
  <c r="J90" i="23"/>
  <c r="S101" i="23"/>
  <c r="M103" i="23"/>
  <c r="F50" i="24"/>
  <c r="S70" i="24"/>
  <c r="M72" i="24"/>
  <c r="J84" i="24"/>
  <c r="M97" i="24"/>
  <c r="H110" i="25"/>
  <c r="F42" i="25"/>
  <c r="S88" i="25"/>
  <c r="F72" i="26"/>
  <c r="M69" i="26"/>
  <c r="J90" i="26"/>
  <c r="J97" i="26"/>
  <c r="M93" i="26"/>
  <c r="M33" i="28"/>
  <c r="F72" i="28"/>
  <c r="S88" i="28"/>
  <c r="M33" i="29"/>
  <c r="M42" i="29" s="1"/>
  <c r="F72" i="29"/>
  <c r="M69" i="29"/>
  <c r="J28" i="24"/>
  <c r="J110" i="24" s="1"/>
  <c r="M87" i="24"/>
  <c r="I110" i="25"/>
  <c r="S45" i="26"/>
  <c r="M55" i="26"/>
  <c r="S53" i="26" s="1"/>
  <c r="H42" i="27"/>
  <c r="H110" i="27" s="1"/>
  <c r="F50" i="27"/>
  <c r="F72" i="27"/>
  <c r="M81" i="27"/>
  <c r="M87" i="27"/>
  <c r="F103" i="27"/>
  <c r="M100" i="27"/>
  <c r="M11" i="28"/>
  <c r="M23" i="28"/>
  <c r="I28" i="28"/>
  <c r="I110" i="28" s="1"/>
  <c r="J25" i="28"/>
  <c r="M25" i="28" s="1"/>
  <c r="S32" i="28"/>
  <c r="S31" i="28"/>
  <c r="S46" i="28"/>
  <c r="M81" i="28"/>
  <c r="F103" i="28"/>
  <c r="M100" i="28"/>
  <c r="S32" i="29"/>
  <c r="S31" i="29"/>
  <c r="S46" i="29"/>
  <c r="S45" i="34"/>
  <c r="P110" i="26"/>
  <c r="M78" i="26"/>
  <c r="S76" i="26"/>
  <c r="S75" i="26"/>
  <c r="S81" i="26"/>
  <c r="M84" i="26"/>
  <c r="S82" i="26"/>
  <c r="L37" i="27"/>
  <c r="J37" i="27"/>
  <c r="M37" i="27" s="1"/>
  <c r="J50" i="27"/>
  <c r="M45" i="27"/>
  <c r="F66" i="27"/>
  <c r="F66" i="28"/>
  <c r="M61" i="28"/>
  <c r="S53" i="29"/>
  <c r="M64" i="30"/>
  <c r="S62" i="30" s="1"/>
  <c r="F66" i="30"/>
  <c r="F28" i="26"/>
  <c r="Q110" i="26"/>
  <c r="L58" i="26"/>
  <c r="F66" i="26"/>
  <c r="M90" i="26"/>
  <c r="M94" i="26"/>
  <c r="F103" i="26"/>
  <c r="M40" i="27"/>
  <c r="L72" i="27"/>
  <c r="M106" i="27"/>
  <c r="M19" i="28"/>
  <c r="O110" i="28"/>
  <c r="M58" i="28"/>
  <c r="S53" i="28"/>
  <c r="M72" i="28"/>
  <c r="S70" i="28"/>
  <c r="S69" i="28"/>
  <c r="M88" i="28"/>
  <c r="S87" i="28" s="1"/>
  <c r="M108" i="28"/>
  <c r="S106" i="28"/>
  <c r="O110" i="29"/>
  <c r="L97" i="29"/>
  <c r="L110" i="29" s="1"/>
  <c r="M97" i="30"/>
  <c r="M31" i="23"/>
  <c r="M53" i="24"/>
  <c r="S12" i="25"/>
  <c r="M45" i="25"/>
  <c r="M35" i="26"/>
  <c r="S31" i="26" s="1"/>
  <c r="L37" i="26"/>
  <c r="J37" i="26"/>
  <c r="M37" i="26" s="1"/>
  <c r="H42" i="26"/>
  <c r="H110" i="26" s="1"/>
  <c r="S54" i="26"/>
  <c r="F58" i="26"/>
  <c r="S61" i="26"/>
  <c r="M66" i="26"/>
  <c r="S62" i="26"/>
  <c r="M11" i="27"/>
  <c r="J28" i="27"/>
  <c r="M31" i="27"/>
  <c r="M38" i="27"/>
  <c r="M17" i="28"/>
  <c r="M11" i="30"/>
  <c r="F28" i="30"/>
  <c r="M42" i="30"/>
  <c r="S31" i="30"/>
  <c r="S32" i="30"/>
  <c r="S31" i="33"/>
  <c r="F50" i="26"/>
  <c r="F97" i="28"/>
  <c r="M66" i="29"/>
  <c r="M101" i="29"/>
  <c r="S100" i="29" s="1"/>
  <c r="O110" i="30"/>
  <c r="M62" i="30"/>
  <c r="M108" i="30"/>
  <c r="S106" i="30"/>
  <c r="J110" i="31"/>
  <c r="S100" i="31"/>
  <c r="M103" i="31"/>
  <c r="S101" i="31"/>
  <c r="F108" i="32"/>
  <c r="M106" i="32"/>
  <c r="P110" i="31"/>
  <c r="M50" i="31"/>
  <c r="S45" i="31"/>
  <c r="S46" i="31"/>
  <c r="M53" i="33"/>
  <c r="F58" i="33"/>
  <c r="F78" i="33"/>
  <c r="M76" i="33"/>
  <c r="O110" i="34"/>
  <c r="L110" i="36"/>
  <c r="M78" i="42"/>
  <c r="S76" i="42"/>
  <c r="S75" i="42"/>
  <c r="F42" i="27"/>
  <c r="M50" i="28"/>
  <c r="J90" i="28"/>
  <c r="M50" i="29"/>
  <c r="S81" i="29"/>
  <c r="S88" i="29"/>
  <c r="D110" i="30"/>
  <c r="Q110" i="30"/>
  <c r="F72" i="30"/>
  <c r="M69" i="30"/>
  <c r="F90" i="30"/>
  <c r="M87" i="30"/>
  <c r="J97" i="30"/>
  <c r="J110" i="30" s="1"/>
  <c r="Q110" i="31"/>
  <c r="J50" i="31"/>
  <c r="J58" i="31"/>
  <c r="M66" i="31"/>
  <c r="M90" i="31"/>
  <c r="S88" i="31"/>
  <c r="S87" i="31"/>
  <c r="J110" i="32"/>
  <c r="M93" i="32"/>
  <c r="F97" i="32"/>
  <c r="M72" i="33"/>
  <c r="S70" i="33"/>
  <c r="S69" i="33"/>
  <c r="S100" i="34"/>
  <c r="M103" i="34"/>
  <c r="Q110" i="29"/>
  <c r="J78" i="29"/>
  <c r="J110" i="29" s="1"/>
  <c r="M106" i="29"/>
  <c r="M50" i="30"/>
  <c r="S45" i="30"/>
  <c r="S46" i="30"/>
  <c r="F97" i="30"/>
  <c r="M28" i="31"/>
  <c r="S12" i="31"/>
  <c r="M31" i="31"/>
  <c r="F50" i="31"/>
  <c r="M56" i="31"/>
  <c r="L110" i="32"/>
  <c r="J28" i="33"/>
  <c r="J110" i="33" s="1"/>
  <c r="M94" i="33"/>
  <c r="H110" i="29"/>
  <c r="L84" i="29"/>
  <c r="J103" i="29"/>
  <c r="J42" i="30"/>
  <c r="J50" i="30"/>
  <c r="J58" i="30"/>
  <c r="M66" i="30"/>
  <c r="F84" i="30"/>
  <c r="L28" i="31"/>
  <c r="E110" i="31"/>
  <c r="J42" i="31"/>
  <c r="P110" i="32"/>
  <c r="F84" i="32"/>
  <c r="M81" i="32"/>
  <c r="L110" i="33"/>
  <c r="M69" i="27"/>
  <c r="I110" i="29"/>
  <c r="M78" i="29"/>
  <c r="S76" i="29"/>
  <c r="F84" i="29"/>
  <c r="M82" i="29"/>
  <c r="S82" i="29" s="1"/>
  <c r="F90" i="29"/>
  <c r="H110" i="30"/>
  <c r="L42" i="30"/>
  <c r="L110" i="30" s="1"/>
  <c r="F42" i="30"/>
  <c r="L50" i="30"/>
  <c r="F50" i="30"/>
  <c r="L58" i="30"/>
  <c r="J66" i="30"/>
  <c r="S81" i="30"/>
  <c r="M84" i="30"/>
  <c r="S82" i="30"/>
  <c r="F28" i="31"/>
  <c r="L42" i="31"/>
  <c r="L28" i="34"/>
  <c r="L110" i="34" s="1"/>
  <c r="J50" i="34"/>
  <c r="J110" i="34" s="1"/>
  <c r="S87" i="34"/>
  <c r="J97" i="34"/>
  <c r="M94" i="34"/>
  <c r="J42" i="36"/>
  <c r="J110" i="36" s="1"/>
  <c r="M53" i="36"/>
  <c r="F58" i="36"/>
  <c r="F66" i="36"/>
  <c r="M61" i="36"/>
  <c r="S62" i="27"/>
  <c r="F58" i="29"/>
  <c r="S62" i="29"/>
  <c r="S75" i="29"/>
  <c r="M84" i="29"/>
  <c r="M103" i="29"/>
  <c r="S101" i="29"/>
  <c r="M54" i="30"/>
  <c r="S94" i="30"/>
  <c r="S93" i="30"/>
  <c r="S11" i="31"/>
  <c r="M62" i="31"/>
  <c r="S61" i="31" s="1"/>
  <c r="D110" i="32"/>
  <c r="M64" i="33"/>
  <c r="M88" i="34"/>
  <c r="M90" i="34" s="1"/>
  <c r="F90" i="34"/>
  <c r="L28" i="35"/>
  <c r="H110" i="31"/>
  <c r="F42" i="31"/>
  <c r="S75" i="31"/>
  <c r="M78" i="31"/>
  <c r="I110" i="32"/>
  <c r="M33" i="32"/>
  <c r="S32" i="32" s="1"/>
  <c r="M41" i="32"/>
  <c r="F66" i="32"/>
  <c r="M61" i="32"/>
  <c r="F28" i="33"/>
  <c r="M11" i="33"/>
  <c r="F103" i="33"/>
  <c r="M101" i="33"/>
  <c r="M35" i="34"/>
  <c r="M53" i="34"/>
  <c r="M76" i="34"/>
  <c r="S75" i="34" s="1"/>
  <c r="L103" i="31"/>
  <c r="M39" i="32"/>
  <c r="F58" i="32"/>
  <c r="S75" i="32"/>
  <c r="S76" i="32"/>
  <c r="F84" i="33"/>
  <c r="M81" i="33"/>
  <c r="F28" i="34"/>
  <c r="M11" i="34"/>
  <c r="H110" i="34"/>
  <c r="M33" i="34"/>
  <c r="S31" i="34" s="1"/>
  <c r="M41" i="34"/>
  <c r="F66" i="34"/>
  <c r="M61" i="34"/>
  <c r="F103" i="34"/>
  <c r="M101" i="34"/>
  <c r="S101" i="34" s="1"/>
  <c r="M33" i="35"/>
  <c r="S32" i="35" s="1"/>
  <c r="M41" i="35"/>
  <c r="L66" i="35"/>
  <c r="M37" i="36"/>
  <c r="S31" i="36" s="1"/>
  <c r="J110" i="40"/>
  <c r="M69" i="31"/>
  <c r="M90" i="32"/>
  <c r="S88" i="32"/>
  <c r="F42" i="33"/>
  <c r="F66" i="33"/>
  <c r="M61" i="33"/>
  <c r="M97" i="33"/>
  <c r="S93" i="33"/>
  <c r="S94" i="33"/>
  <c r="F108" i="33"/>
  <c r="M106" i="33"/>
  <c r="F84" i="34"/>
  <c r="M81" i="34"/>
  <c r="M97" i="35"/>
  <c r="S93" i="35"/>
  <c r="S94" i="35"/>
  <c r="J28" i="37"/>
  <c r="M97" i="38"/>
  <c r="S94" i="38"/>
  <c r="S93" i="38"/>
  <c r="M78" i="40"/>
  <c r="S76" i="40"/>
  <c r="S75" i="40"/>
  <c r="S81" i="40"/>
  <c r="M84" i="40"/>
  <c r="S82" i="40"/>
  <c r="M58" i="41"/>
  <c r="J108" i="30"/>
  <c r="S76" i="31"/>
  <c r="M94" i="31"/>
  <c r="M37" i="32"/>
  <c r="F50" i="32"/>
  <c r="M47" i="32"/>
  <c r="S46" i="32" s="1"/>
  <c r="M72" i="32"/>
  <c r="S70" i="32"/>
  <c r="M76" i="32"/>
  <c r="M78" i="32" s="1"/>
  <c r="S87" i="32"/>
  <c r="S101" i="32"/>
  <c r="I110" i="33"/>
  <c r="M39" i="34"/>
  <c r="F58" i="34"/>
  <c r="F78" i="34"/>
  <c r="F28" i="35"/>
  <c r="M11" i="35"/>
  <c r="F78" i="36"/>
  <c r="M76" i="36"/>
  <c r="S75" i="36" s="1"/>
  <c r="F103" i="36"/>
  <c r="M101" i="36"/>
  <c r="M53" i="30"/>
  <c r="M53" i="31"/>
  <c r="F78" i="31"/>
  <c r="F84" i="31"/>
  <c r="M81" i="31"/>
  <c r="F28" i="32"/>
  <c r="M11" i="32"/>
  <c r="L103" i="32"/>
  <c r="M39" i="33"/>
  <c r="S75" i="33"/>
  <c r="M78" i="33"/>
  <c r="S76" i="33"/>
  <c r="M97" i="34"/>
  <c r="S93" i="34"/>
  <c r="S94" i="34"/>
  <c r="F108" i="34"/>
  <c r="M106" i="34"/>
  <c r="J28" i="35"/>
  <c r="J110" i="35" s="1"/>
  <c r="S101" i="30"/>
  <c r="M97" i="31"/>
  <c r="S93" i="31"/>
  <c r="S94" i="31"/>
  <c r="F108" i="31"/>
  <c r="M106" i="31"/>
  <c r="M35" i="32"/>
  <c r="M42" i="32" s="1"/>
  <c r="M53" i="32"/>
  <c r="M101" i="32"/>
  <c r="S100" i="32" s="1"/>
  <c r="S32" i="33"/>
  <c r="M42" i="33"/>
  <c r="M49" i="33"/>
  <c r="S46" i="33" s="1"/>
  <c r="L78" i="33"/>
  <c r="M90" i="33"/>
  <c r="S88" i="33"/>
  <c r="S100" i="33"/>
  <c r="M103" i="33"/>
  <c r="S101" i="33"/>
  <c r="M37" i="34"/>
  <c r="M47" i="34"/>
  <c r="M50" i="34" s="1"/>
  <c r="M72" i="34"/>
  <c r="S70" i="34"/>
  <c r="L78" i="34"/>
  <c r="H110" i="35"/>
  <c r="I110" i="37"/>
  <c r="M72" i="37"/>
  <c r="S70" i="37"/>
  <c r="S69" i="37"/>
  <c r="M33" i="37"/>
  <c r="S32" i="37" s="1"/>
  <c r="M41" i="37"/>
  <c r="M64" i="37"/>
  <c r="L110" i="40"/>
  <c r="I110" i="40"/>
  <c r="M103" i="42"/>
  <c r="S101" i="42"/>
  <c r="S100" i="42"/>
  <c r="I110" i="35"/>
  <c r="F50" i="35"/>
  <c r="M53" i="35"/>
  <c r="M90" i="35"/>
  <c r="S88" i="35"/>
  <c r="M35" i="36"/>
  <c r="S32" i="36" s="1"/>
  <c r="M72" i="36"/>
  <c r="S70" i="36"/>
  <c r="S69" i="36"/>
  <c r="F84" i="36"/>
  <c r="M81" i="36"/>
  <c r="F108" i="36"/>
  <c r="M106" i="36"/>
  <c r="M20" i="37"/>
  <c r="M39" i="37"/>
  <c r="F84" i="37"/>
  <c r="M81" i="37"/>
  <c r="M42" i="39"/>
  <c r="F103" i="39"/>
  <c r="M100" i="39"/>
  <c r="S11" i="41"/>
  <c r="M42" i="35"/>
  <c r="M37" i="35"/>
  <c r="M76" i="35"/>
  <c r="M101" i="35"/>
  <c r="F28" i="36"/>
  <c r="M11" i="36"/>
  <c r="M16" i="36"/>
  <c r="M24" i="36"/>
  <c r="M64" i="36"/>
  <c r="S31" i="37"/>
  <c r="F50" i="37"/>
  <c r="M53" i="37"/>
  <c r="F78" i="37"/>
  <c r="F28" i="41"/>
  <c r="M12" i="41"/>
  <c r="S31" i="42"/>
  <c r="S32" i="42"/>
  <c r="M42" i="42"/>
  <c r="F42" i="42"/>
  <c r="L58" i="35"/>
  <c r="F66" i="35"/>
  <c r="M61" i="35"/>
  <c r="Q110" i="36"/>
  <c r="M97" i="36"/>
  <c r="S93" i="36"/>
  <c r="S94" i="36"/>
  <c r="J78" i="37"/>
  <c r="S100" i="37"/>
  <c r="M103" i="37"/>
  <c r="S101" i="37"/>
  <c r="S45" i="39"/>
  <c r="P110" i="41"/>
  <c r="M103" i="41"/>
  <c r="S101" i="41"/>
  <c r="S100" i="41"/>
  <c r="M108" i="41"/>
  <c r="S106" i="41"/>
  <c r="M72" i="35"/>
  <c r="S70" i="35"/>
  <c r="S69" i="35"/>
  <c r="F42" i="36"/>
  <c r="M78" i="36"/>
  <c r="J97" i="36"/>
  <c r="S100" i="36"/>
  <c r="M103" i="36"/>
  <c r="S101" i="36"/>
  <c r="L58" i="37"/>
  <c r="L110" i="37" s="1"/>
  <c r="F66" i="37"/>
  <c r="M61" i="37"/>
  <c r="F72" i="39"/>
  <c r="M69" i="39"/>
  <c r="F58" i="35"/>
  <c r="M64" i="35"/>
  <c r="F84" i="35"/>
  <c r="M81" i="35"/>
  <c r="F108" i="35"/>
  <c r="M106" i="35"/>
  <c r="H110" i="36"/>
  <c r="M39" i="36"/>
  <c r="J78" i="36"/>
  <c r="M90" i="36"/>
  <c r="S88" i="36"/>
  <c r="L97" i="36"/>
  <c r="J103" i="36"/>
  <c r="F28" i="37"/>
  <c r="M11" i="37"/>
  <c r="M16" i="37"/>
  <c r="M24" i="37"/>
  <c r="M35" i="37"/>
  <c r="S75" i="37"/>
  <c r="M90" i="37"/>
  <c r="S88" i="37"/>
  <c r="O110" i="38"/>
  <c r="L50" i="39"/>
  <c r="L110" i="39" s="1"/>
  <c r="M97" i="41"/>
  <c r="S93" i="41"/>
  <c r="M45" i="35"/>
  <c r="F97" i="35"/>
  <c r="M45" i="36"/>
  <c r="F97" i="36"/>
  <c r="M45" i="37"/>
  <c r="M54" i="38"/>
  <c r="M58" i="38" s="1"/>
  <c r="J110" i="39"/>
  <c r="F58" i="39"/>
  <c r="M75" i="39"/>
  <c r="S81" i="39"/>
  <c r="M50" i="40"/>
  <c r="M100" i="40"/>
  <c r="M108" i="40"/>
  <c r="S106" i="40"/>
  <c r="M54" i="41"/>
  <c r="S53" i="41" s="1"/>
  <c r="F66" i="41"/>
  <c r="M62" i="41"/>
  <c r="S61" i="41" s="1"/>
  <c r="D110" i="37"/>
  <c r="O110" i="37"/>
  <c r="D110" i="38"/>
  <c r="M31" i="38"/>
  <c r="S46" i="38"/>
  <c r="M57" i="38"/>
  <c r="F72" i="38"/>
  <c r="M69" i="38"/>
  <c r="I110" i="39"/>
  <c r="M48" i="39"/>
  <c r="S46" i="39" s="1"/>
  <c r="M82" i="39"/>
  <c r="M84" i="39" s="1"/>
  <c r="F28" i="40"/>
  <c r="M12" i="40"/>
  <c r="M28" i="40" s="1"/>
  <c r="S61" i="40"/>
  <c r="M93" i="40"/>
  <c r="S31" i="41"/>
  <c r="S32" i="41"/>
  <c r="M57" i="41"/>
  <c r="H110" i="42"/>
  <c r="M48" i="42"/>
  <c r="S45" i="42" s="1"/>
  <c r="S61" i="42"/>
  <c r="S94" i="42"/>
  <c r="M97" i="42"/>
  <c r="E110" i="37"/>
  <c r="P110" i="37"/>
  <c r="S76" i="37"/>
  <c r="M78" i="37"/>
  <c r="J28" i="38"/>
  <c r="J110" i="38" s="1"/>
  <c r="E110" i="38"/>
  <c r="L42" i="38"/>
  <c r="L110" i="38" s="1"/>
  <c r="M50" i="39"/>
  <c r="M108" i="39"/>
  <c r="S106" i="39"/>
  <c r="F66" i="40"/>
  <c r="M62" i="40"/>
  <c r="S62" i="40" s="1"/>
  <c r="L42" i="41"/>
  <c r="L110" i="41" s="1"/>
  <c r="J50" i="41"/>
  <c r="F72" i="41"/>
  <c r="M69" i="41"/>
  <c r="S11" i="42"/>
  <c r="I110" i="42"/>
  <c r="M50" i="42"/>
  <c r="F66" i="42"/>
  <c r="M62" i="42"/>
  <c r="M66" i="42" s="1"/>
  <c r="M93" i="37"/>
  <c r="M55" i="38"/>
  <c r="M75" i="38"/>
  <c r="S81" i="38"/>
  <c r="F28" i="39"/>
  <c r="M12" i="39"/>
  <c r="S11" i="39" s="1"/>
  <c r="P110" i="39"/>
  <c r="S53" i="39"/>
  <c r="S54" i="39"/>
  <c r="S94" i="39"/>
  <c r="S31" i="40"/>
  <c r="S32" i="40"/>
  <c r="J90" i="40"/>
  <c r="E110" i="41"/>
  <c r="M55" i="41"/>
  <c r="M88" i="41"/>
  <c r="L110" i="42"/>
  <c r="M54" i="42"/>
  <c r="S54" i="42" s="1"/>
  <c r="M75" i="35"/>
  <c r="M100" i="35"/>
  <c r="F58" i="38"/>
  <c r="M82" i="38"/>
  <c r="M84" i="38" s="1"/>
  <c r="M100" i="38"/>
  <c r="M108" i="38"/>
  <c r="S106" i="38"/>
  <c r="F66" i="39"/>
  <c r="M62" i="39"/>
  <c r="S61" i="39" s="1"/>
  <c r="D110" i="40"/>
  <c r="L42" i="40"/>
  <c r="F42" i="40"/>
  <c r="F72" i="40"/>
  <c r="M69" i="40"/>
  <c r="J110" i="41"/>
  <c r="F58" i="41"/>
  <c r="M75" i="41"/>
  <c r="M84" i="41"/>
  <c r="S82" i="41"/>
  <c r="F28" i="42"/>
  <c r="M12" i="42"/>
  <c r="M28" i="42" s="1"/>
  <c r="F72" i="42"/>
  <c r="M69" i="42"/>
  <c r="M12" i="38"/>
  <c r="S12" i="38" s="1"/>
  <c r="S31" i="39"/>
  <c r="S32" i="39"/>
  <c r="M57" i="39"/>
  <c r="M58" i="39" s="1"/>
  <c r="J90" i="39"/>
  <c r="E110" i="40"/>
  <c r="M55" i="40"/>
  <c r="M58" i="40" s="1"/>
  <c r="M88" i="40"/>
  <c r="I110" i="41"/>
  <c r="M42" i="41"/>
  <c r="M48" i="41"/>
  <c r="S46" i="41" s="1"/>
  <c r="M82" i="41"/>
  <c r="S81" i="41" s="1"/>
  <c r="F50" i="38"/>
  <c r="F110" i="38" s="1"/>
  <c r="M87" i="38"/>
  <c r="M87" i="39"/>
  <c r="M87" i="40"/>
  <c r="M87" i="41"/>
  <c r="J28" i="42"/>
  <c r="J110" i="42" s="1"/>
  <c r="M87" i="42"/>
  <c r="S82" i="42"/>
  <c r="M84" i="42"/>
  <c r="S62" i="38"/>
  <c r="M66" i="38"/>
  <c r="F97" i="38"/>
  <c r="M28" i="39"/>
  <c r="F97" i="39"/>
  <c r="S12" i="40"/>
  <c r="M66" i="40"/>
  <c r="F97" i="40"/>
  <c r="S12" i="41"/>
  <c r="M28" i="41"/>
  <c r="S62" i="41"/>
  <c r="M66" i="41"/>
  <c r="F97" i="41"/>
  <c r="F97" i="42"/>
  <c r="S106" i="42"/>
  <c r="I110" i="23" l="1"/>
  <c r="F110" i="22"/>
  <c r="J28" i="23"/>
  <c r="M42" i="21"/>
  <c r="E110" i="21"/>
  <c r="F84" i="12"/>
  <c r="M42" i="3"/>
  <c r="S12" i="23"/>
  <c r="F50" i="12"/>
  <c r="F110" i="12" s="1"/>
  <c r="J110" i="21"/>
  <c r="M103" i="38"/>
  <c r="S101" i="38"/>
  <c r="S100" i="38"/>
  <c r="M84" i="27"/>
  <c r="S82" i="27"/>
  <c r="S81" i="27"/>
  <c r="F110" i="11"/>
  <c r="S11" i="7"/>
  <c r="M28" i="7"/>
  <c r="S12" i="7"/>
  <c r="S12" i="39"/>
  <c r="S69" i="39"/>
  <c r="M72" i="39"/>
  <c r="S70" i="39"/>
  <c r="S54" i="38"/>
  <c r="M42" i="37"/>
  <c r="S81" i="36"/>
  <c r="S82" i="36"/>
  <c r="M84" i="36"/>
  <c r="M58" i="35"/>
  <c r="S53" i="35"/>
  <c r="S54" i="35"/>
  <c r="F110" i="32"/>
  <c r="S81" i="34"/>
  <c r="S82" i="34"/>
  <c r="M84" i="34"/>
  <c r="S61" i="34"/>
  <c r="S62" i="34"/>
  <c r="M66" i="34"/>
  <c r="S11" i="33"/>
  <c r="M28" i="33"/>
  <c r="S12" i="33"/>
  <c r="S87" i="30"/>
  <c r="S88" i="30"/>
  <c r="M90" i="30"/>
  <c r="S32" i="27"/>
  <c r="S31" i="27"/>
  <c r="M42" i="27"/>
  <c r="S75" i="28"/>
  <c r="M78" i="28"/>
  <c r="S76" i="28"/>
  <c r="F110" i="23"/>
  <c r="S100" i="18"/>
  <c r="M103" i="18"/>
  <c r="S101" i="18"/>
  <c r="F110" i="17"/>
  <c r="S11" i="18"/>
  <c r="S87" i="10"/>
  <c r="M90" i="10"/>
  <c r="S88" i="10"/>
  <c r="S100" i="21"/>
  <c r="M103" i="21"/>
  <c r="S101" i="21"/>
  <c r="S94" i="4"/>
  <c r="M58" i="3"/>
  <c r="S53" i="3"/>
  <c r="S54" i="3"/>
  <c r="F110" i="7"/>
  <c r="S101" i="2"/>
  <c r="M50" i="16"/>
  <c r="S45" i="16"/>
  <c r="S46" i="16"/>
  <c r="S61" i="9"/>
  <c r="M66" i="9"/>
  <c r="S62" i="9"/>
  <c r="S62" i="42"/>
  <c r="S87" i="41"/>
  <c r="M90" i="41"/>
  <c r="S88" i="41"/>
  <c r="M28" i="38"/>
  <c r="S12" i="42"/>
  <c r="S46" i="42"/>
  <c r="S53" i="40"/>
  <c r="S82" i="39"/>
  <c r="M50" i="37"/>
  <c r="S45" i="37"/>
  <c r="S46" i="37"/>
  <c r="S11" i="37"/>
  <c r="M28" i="37"/>
  <c r="S12" i="37"/>
  <c r="S53" i="38"/>
  <c r="S32" i="34"/>
  <c r="S81" i="31"/>
  <c r="S82" i="31"/>
  <c r="M84" i="31"/>
  <c r="M103" i="32"/>
  <c r="M50" i="41"/>
  <c r="M42" i="36"/>
  <c r="S45" i="33"/>
  <c r="F110" i="33"/>
  <c r="F110" i="31"/>
  <c r="M50" i="32"/>
  <c r="M58" i="26"/>
  <c r="S54" i="24"/>
  <c r="S53" i="24"/>
  <c r="M58" i="24"/>
  <c r="F110" i="26"/>
  <c r="M50" i="27"/>
  <c r="S45" i="27"/>
  <c r="S46" i="27"/>
  <c r="S11" i="25"/>
  <c r="S11" i="23"/>
  <c r="S75" i="23"/>
  <c r="M78" i="23"/>
  <c r="S76" i="23"/>
  <c r="S81" i="23"/>
  <c r="M84" i="23"/>
  <c r="S82" i="23"/>
  <c r="S32" i="17"/>
  <c r="S61" i="23"/>
  <c r="S62" i="23"/>
  <c r="M66" i="23"/>
  <c r="S75" i="18"/>
  <c r="M78" i="18"/>
  <c r="S76" i="18"/>
  <c r="L110" i="22"/>
  <c r="F110" i="21"/>
  <c r="S100" i="16"/>
  <c r="S101" i="16"/>
  <c r="M103" i="16"/>
  <c r="S12" i="21"/>
  <c r="F110" i="24"/>
  <c r="S31" i="17"/>
  <c r="S11" i="10"/>
  <c r="S12" i="10"/>
  <c r="M28" i="10"/>
  <c r="S100" i="13"/>
  <c r="S101" i="13"/>
  <c r="M103" i="13"/>
  <c r="S75" i="13"/>
  <c r="S76" i="13"/>
  <c r="M78" i="13"/>
  <c r="M28" i="23"/>
  <c r="S69" i="10"/>
  <c r="S70" i="10"/>
  <c r="M72" i="10"/>
  <c r="M101" i="12"/>
  <c r="F103" i="12"/>
  <c r="S81" i="6"/>
  <c r="M84" i="6"/>
  <c r="S82" i="6"/>
  <c r="S11" i="4"/>
  <c r="M28" i="4"/>
  <c r="S12" i="4"/>
  <c r="S81" i="5"/>
  <c r="S82" i="5"/>
  <c r="M84" i="5"/>
  <c r="J78" i="21"/>
  <c r="M75" i="21"/>
  <c r="F110" i="9"/>
  <c r="S101" i="3"/>
  <c r="S45" i="9"/>
  <c r="S32" i="4"/>
  <c r="M42" i="7"/>
  <c r="S53" i="8"/>
  <c r="S32" i="13"/>
  <c r="M103" i="39"/>
  <c r="S101" i="39"/>
  <c r="S100" i="39"/>
  <c r="S11" i="32"/>
  <c r="S12" i="32"/>
  <c r="M28" i="32"/>
  <c r="S61" i="33"/>
  <c r="S62" i="33"/>
  <c r="M66" i="33"/>
  <c r="S81" i="33"/>
  <c r="S82" i="33"/>
  <c r="M84" i="33"/>
  <c r="M58" i="36"/>
  <c r="S53" i="36"/>
  <c r="S54" i="36"/>
  <c r="M97" i="26"/>
  <c r="S93" i="26"/>
  <c r="S94" i="26"/>
  <c r="M97" i="25"/>
  <c r="S93" i="25"/>
  <c r="S94" i="25"/>
  <c r="S81" i="22"/>
  <c r="M84" i="22"/>
  <c r="S82" i="22"/>
  <c r="S75" i="20"/>
  <c r="M78" i="20"/>
  <c r="S76" i="20"/>
  <c r="M78" i="38"/>
  <c r="S76" i="38"/>
  <c r="S75" i="38"/>
  <c r="S54" i="40"/>
  <c r="S69" i="38"/>
  <c r="M72" i="38"/>
  <c r="S70" i="38"/>
  <c r="S11" i="40"/>
  <c r="M42" i="34"/>
  <c r="S45" i="41"/>
  <c r="S45" i="32"/>
  <c r="M108" i="27"/>
  <c r="S106" i="27"/>
  <c r="S69" i="29"/>
  <c r="M72" i="29"/>
  <c r="S70" i="29"/>
  <c r="S61" i="25"/>
  <c r="F110" i="20"/>
  <c r="S75" i="24"/>
  <c r="M78" i="24"/>
  <c r="S76" i="24"/>
  <c r="M47" i="19"/>
  <c r="S45" i="19" s="1"/>
  <c r="F50" i="19"/>
  <c r="F110" i="19" s="1"/>
  <c r="S11" i="20"/>
  <c r="M28" i="21"/>
  <c r="M58" i="19"/>
  <c r="S53" i="19"/>
  <c r="S54" i="19"/>
  <c r="S100" i="20"/>
  <c r="M103" i="20"/>
  <c r="S101" i="20"/>
  <c r="S100" i="7"/>
  <c r="S101" i="7"/>
  <c r="M103" i="7"/>
  <c r="F110" i="8"/>
  <c r="M78" i="9"/>
  <c r="S76" i="9"/>
  <c r="S75" i="9"/>
  <c r="S31" i="7"/>
  <c r="S12" i="2"/>
  <c r="S11" i="2"/>
  <c r="M28" i="2"/>
  <c r="S61" i="8"/>
  <c r="S62" i="8"/>
  <c r="M66" i="8"/>
  <c r="S87" i="40"/>
  <c r="M90" i="40"/>
  <c r="S88" i="40"/>
  <c r="M78" i="41"/>
  <c r="S76" i="41"/>
  <c r="S75" i="41"/>
  <c r="S11" i="38"/>
  <c r="M97" i="37"/>
  <c r="S93" i="37"/>
  <c r="S94" i="37"/>
  <c r="F110" i="37"/>
  <c r="M108" i="35"/>
  <c r="S106" i="35"/>
  <c r="S76" i="36"/>
  <c r="S31" i="35"/>
  <c r="S81" i="37"/>
  <c r="M84" i="37"/>
  <c r="S82" i="37"/>
  <c r="M58" i="32"/>
  <c r="S53" i="32"/>
  <c r="S54" i="32"/>
  <c r="M28" i="35"/>
  <c r="S11" i="35"/>
  <c r="S12" i="35"/>
  <c r="M108" i="33"/>
  <c r="S106" i="33"/>
  <c r="M50" i="33"/>
  <c r="S61" i="32"/>
  <c r="M66" i="32"/>
  <c r="S62" i="32"/>
  <c r="S69" i="27"/>
  <c r="M72" i="27"/>
  <c r="S70" i="27"/>
  <c r="M108" i="29"/>
  <c r="S106" i="29"/>
  <c r="S62" i="31"/>
  <c r="S69" i="30"/>
  <c r="M72" i="30"/>
  <c r="S70" i="30"/>
  <c r="M108" i="32"/>
  <c r="S106" i="32"/>
  <c r="S61" i="30"/>
  <c r="S12" i="27"/>
  <c r="M28" i="27"/>
  <c r="S11" i="27"/>
  <c r="S32" i="23"/>
  <c r="S31" i="23"/>
  <c r="M42" i="23"/>
  <c r="S31" i="24"/>
  <c r="S100" i="28"/>
  <c r="M103" i="28"/>
  <c r="S101" i="28"/>
  <c r="S69" i="26"/>
  <c r="M72" i="26"/>
  <c r="S70" i="26"/>
  <c r="J28" i="28"/>
  <c r="J110" i="28" s="1"/>
  <c r="S100" i="24"/>
  <c r="M103" i="24"/>
  <c r="S101" i="24"/>
  <c r="L110" i="27"/>
  <c r="S54" i="27"/>
  <c r="S53" i="27"/>
  <c r="M58" i="27"/>
  <c r="M97" i="21"/>
  <c r="S93" i="21"/>
  <c r="S94" i="21"/>
  <c r="M42" i="18"/>
  <c r="M110" i="18" s="1"/>
  <c r="S31" i="18"/>
  <c r="S32" i="18"/>
  <c r="S75" i="17"/>
  <c r="S76" i="17"/>
  <c r="M78" i="17"/>
  <c r="S61" i="20"/>
  <c r="M66" i="20"/>
  <c r="S62" i="20"/>
  <c r="S81" i="19"/>
  <c r="M84" i="19"/>
  <c r="S82" i="19"/>
  <c r="S11" i="24"/>
  <c r="S88" i="17"/>
  <c r="S81" i="15"/>
  <c r="S82" i="15"/>
  <c r="M84" i="15"/>
  <c r="S88" i="15"/>
  <c r="S32" i="10"/>
  <c r="M42" i="10"/>
  <c r="S31" i="10"/>
  <c r="S69" i="14"/>
  <c r="M72" i="14"/>
  <c r="S70" i="14"/>
  <c r="M108" i="5"/>
  <c r="S106" i="5"/>
  <c r="M97" i="7"/>
  <c r="S93" i="7"/>
  <c r="S94" i="7"/>
  <c r="F110" i="4"/>
  <c r="J110" i="5"/>
  <c r="S75" i="8"/>
  <c r="M78" i="8"/>
  <c r="S76" i="8"/>
  <c r="M42" i="13"/>
  <c r="M110" i="13" s="1"/>
  <c r="S11" i="6"/>
  <c r="S12" i="6"/>
  <c r="M28" i="6"/>
  <c r="M108" i="2"/>
  <c r="S106" i="2"/>
  <c r="S87" i="13"/>
  <c r="M90" i="13"/>
  <c r="S88" i="13"/>
  <c r="S100" i="17"/>
  <c r="S101" i="17"/>
  <c r="M103" i="17"/>
  <c r="S100" i="8"/>
  <c r="M103" i="8"/>
  <c r="S101" i="8"/>
  <c r="S87" i="39"/>
  <c r="S88" i="39"/>
  <c r="M90" i="39"/>
  <c r="S69" i="42"/>
  <c r="M72" i="42"/>
  <c r="S70" i="42"/>
  <c r="S61" i="37"/>
  <c r="M66" i="37"/>
  <c r="S62" i="37"/>
  <c r="F110" i="35"/>
  <c r="L110" i="35"/>
  <c r="S11" i="28"/>
  <c r="M28" i="28"/>
  <c r="S12" i="28"/>
  <c r="M97" i="17"/>
  <c r="S93" i="17"/>
  <c r="S94" i="17"/>
  <c r="S61" i="16"/>
  <c r="S62" i="16"/>
  <c r="M66" i="16"/>
  <c r="M84" i="16"/>
  <c r="S81" i="16"/>
  <c r="S82" i="16"/>
  <c r="J110" i="13"/>
  <c r="M58" i="16"/>
  <c r="S53" i="16"/>
  <c r="S54" i="16"/>
  <c r="S61" i="2"/>
  <c r="S62" i="2"/>
  <c r="M66" i="2"/>
  <c r="F110" i="13"/>
  <c r="S87" i="38"/>
  <c r="S88" i="38"/>
  <c r="M90" i="38"/>
  <c r="S75" i="35"/>
  <c r="M78" i="35"/>
  <c r="S76" i="35"/>
  <c r="F110" i="39"/>
  <c r="S69" i="41"/>
  <c r="M72" i="41"/>
  <c r="S70" i="41"/>
  <c r="F110" i="40"/>
  <c r="S31" i="38"/>
  <c r="S32" i="38"/>
  <c r="M42" i="38"/>
  <c r="M78" i="39"/>
  <c r="S76" i="39"/>
  <c r="S75" i="39"/>
  <c r="S81" i="35"/>
  <c r="S82" i="35"/>
  <c r="M84" i="35"/>
  <c r="M108" i="31"/>
  <c r="S106" i="31"/>
  <c r="S53" i="31"/>
  <c r="S54" i="31"/>
  <c r="M58" i="31"/>
  <c r="J110" i="37"/>
  <c r="S69" i="31"/>
  <c r="M72" i="31"/>
  <c r="S70" i="31"/>
  <c r="M58" i="34"/>
  <c r="S53" i="34"/>
  <c r="S54" i="34"/>
  <c r="S61" i="36"/>
  <c r="M66" i="36"/>
  <c r="S62" i="36"/>
  <c r="S88" i="34"/>
  <c r="S81" i="32"/>
  <c r="S82" i="32"/>
  <c r="M84" i="32"/>
  <c r="L110" i="31"/>
  <c r="F110" i="30"/>
  <c r="S46" i="34"/>
  <c r="S81" i="28"/>
  <c r="M84" i="28"/>
  <c r="S82" i="28"/>
  <c r="S100" i="27"/>
  <c r="M103" i="27"/>
  <c r="S101" i="27"/>
  <c r="M90" i="28"/>
  <c r="J110" i="26"/>
  <c r="S32" i="26"/>
  <c r="M42" i="26"/>
  <c r="M110" i="26" s="1"/>
  <c r="J110" i="23"/>
  <c r="S70" i="25"/>
  <c r="M66" i="25"/>
  <c r="J42" i="27"/>
  <c r="J110" i="27" s="1"/>
  <c r="S93" i="16"/>
  <c r="M97" i="16"/>
  <c r="S94" i="16"/>
  <c r="S106" i="22"/>
  <c r="M108" i="22"/>
  <c r="S12" i="22"/>
  <c r="S61" i="14"/>
  <c r="M66" i="14"/>
  <c r="S62" i="14"/>
  <c r="M42" i="22"/>
  <c r="S31" i="22"/>
  <c r="S32" i="22"/>
  <c r="S87" i="14"/>
  <c r="M90" i="14"/>
  <c r="S88" i="14"/>
  <c r="S45" i="15"/>
  <c r="S61" i="10"/>
  <c r="S62" i="10"/>
  <c r="M66" i="10"/>
  <c r="S46" i="21"/>
  <c r="S31" i="8"/>
  <c r="S32" i="8"/>
  <c r="M42" i="8"/>
  <c r="M110" i="8" s="1"/>
  <c r="M58" i="15"/>
  <c r="S53" i="15"/>
  <c r="S54" i="15"/>
  <c r="S12" i="13"/>
  <c r="S32" i="21"/>
  <c r="S11" i="15"/>
  <c r="M28" i="15"/>
  <c r="S12" i="15"/>
  <c r="S62" i="4"/>
  <c r="M42" i="15"/>
  <c r="M58" i="9"/>
  <c r="S53" i="9"/>
  <c r="S54" i="9"/>
  <c r="S69" i="4"/>
  <c r="M72" i="4"/>
  <c r="S70" i="4"/>
  <c r="S61" i="6"/>
  <c r="M66" i="6"/>
  <c r="S62" i="6"/>
  <c r="S81" i="4"/>
  <c r="M84" i="4"/>
  <c r="S82" i="4"/>
  <c r="F42" i="14"/>
  <c r="M108" i="6"/>
  <c r="S106" i="6"/>
  <c r="M42" i="16"/>
  <c r="S82" i="2"/>
  <c r="M84" i="2"/>
  <c r="S81" i="2"/>
  <c r="S100" i="10"/>
  <c r="S101" i="10"/>
  <c r="M103" i="10"/>
  <c r="J110" i="16"/>
  <c r="S87" i="42"/>
  <c r="M90" i="42"/>
  <c r="S88" i="42"/>
  <c r="S69" i="19"/>
  <c r="S70" i="19"/>
  <c r="M72" i="19"/>
  <c r="S11" i="19"/>
  <c r="M28" i="19"/>
  <c r="S12" i="19"/>
  <c r="M84" i="9"/>
  <c r="S82" i="9"/>
  <c r="S81" i="9"/>
  <c r="F110" i="15"/>
  <c r="J110" i="8"/>
  <c r="S61" i="35"/>
  <c r="M66" i="35"/>
  <c r="S62" i="35"/>
  <c r="M108" i="34"/>
  <c r="S106" i="34"/>
  <c r="M42" i="31"/>
  <c r="M110" i="31" s="1"/>
  <c r="S31" i="31"/>
  <c r="S32" i="31"/>
  <c r="M50" i="12"/>
  <c r="S46" i="12"/>
  <c r="S45" i="12"/>
  <c r="M50" i="21"/>
  <c r="S82" i="38"/>
  <c r="S76" i="34"/>
  <c r="S54" i="41"/>
  <c r="S31" i="32"/>
  <c r="M97" i="32"/>
  <c r="S93" i="32"/>
  <c r="S94" i="32"/>
  <c r="M58" i="33"/>
  <c r="S53" i="33"/>
  <c r="S54" i="33"/>
  <c r="M28" i="30"/>
  <c r="M110" i="30" s="1"/>
  <c r="S12" i="30"/>
  <c r="S11" i="30"/>
  <c r="S11" i="29"/>
  <c r="M28" i="29"/>
  <c r="M110" i="29" s="1"/>
  <c r="S12" i="29"/>
  <c r="M72" i="25"/>
  <c r="M28" i="22"/>
  <c r="F110" i="18"/>
  <c r="F42" i="15"/>
  <c r="S31" i="21"/>
  <c r="M97" i="13"/>
  <c r="S93" i="13"/>
  <c r="S94" i="13"/>
  <c r="M50" i="15"/>
  <c r="S45" i="10"/>
  <c r="S46" i="10"/>
  <c r="O45" i="10"/>
  <c r="O50" i="10" s="1"/>
  <c r="O110" i="10" s="1"/>
  <c r="M50" i="10"/>
  <c r="O45" i="7"/>
  <c r="O50" i="7" s="1"/>
  <c r="O110" i="7" s="1"/>
  <c r="S46" i="7"/>
  <c r="S45" i="7"/>
  <c r="M50" i="7"/>
  <c r="F110" i="10"/>
  <c r="S87" i="18"/>
  <c r="M90" i="18"/>
  <c r="S88" i="18"/>
  <c r="I110" i="16"/>
  <c r="M58" i="13"/>
  <c r="S88" i="20"/>
  <c r="J110" i="15"/>
  <c r="S70" i="21"/>
  <c r="S76" i="16"/>
  <c r="M78" i="16"/>
  <c r="S75" i="16"/>
  <c r="S32" i="15"/>
  <c r="S31" i="14"/>
  <c r="M108" i="3"/>
  <c r="S106" i="3"/>
  <c r="S61" i="5"/>
  <c r="S62" i="5"/>
  <c r="M66" i="5"/>
  <c r="S11" i="9"/>
  <c r="S12" i="9"/>
  <c r="M28" i="9"/>
  <c r="S93" i="4"/>
  <c r="S69" i="13"/>
  <c r="M72" i="13"/>
  <c r="S70" i="13"/>
  <c r="S61" i="3"/>
  <c r="M66" i="3"/>
  <c r="S62" i="3"/>
  <c r="S11" i="8"/>
  <c r="S46" i="25"/>
  <c r="M50" i="25"/>
  <c r="M110" i="25" s="1"/>
  <c r="S45" i="25"/>
  <c r="S76" i="22"/>
  <c r="M78" i="22"/>
  <c r="S75" i="22"/>
  <c r="F110" i="14"/>
  <c r="S81" i="3"/>
  <c r="S82" i="3"/>
  <c r="M84" i="3"/>
  <c r="M50" i="4"/>
  <c r="S45" i="4"/>
  <c r="O45" i="4"/>
  <c r="O50" i="4" s="1"/>
  <c r="O110" i="4" s="1"/>
  <c r="S46" i="4"/>
  <c r="S100" i="35"/>
  <c r="M103" i="35"/>
  <c r="S101" i="35"/>
  <c r="M50" i="36"/>
  <c r="S45" i="36"/>
  <c r="S46" i="36"/>
  <c r="F110" i="41"/>
  <c r="M78" i="34"/>
  <c r="S75" i="27"/>
  <c r="M78" i="27"/>
  <c r="S76" i="27"/>
  <c r="S61" i="22"/>
  <c r="M66" i="22"/>
  <c r="S62" i="22"/>
  <c r="S101" i="22"/>
  <c r="M103" i="22"/>
  <c r="S100" i="22"/>
  <c r="M58" i="5"/>
  <c r="S53" i="5"/>
  <c r="S54" i="5"/>
  <c r="M110" i="41"/>
  <c r="M66" i="39"/>
  <c r="M110" i="39" s="1"/>
  <c r="M58" i="42"/>
  <c r="M110" i="42" s="1"/>
  <c r="M50" i="35"/>
  <c r="S45" i="35"/>
  <c r="S46" i="35"/>
  <c r="M58" i="37"/>
  <c r="S53" i="37"/>
  <c r="S54" i="37"/>
  <c r="S11" i="36"/>
  <c r="M28" i="36"/>
  <c r="M110" i="36" s="1"/>
  <c r="S12" i="36"/>
  <c r="S53" i="30"/>
  <c r="S54" i="30"/>
  <c r="M58" i="30"/>
  <c r="S11" i="34"/>
  <c r="M28" i="34"/>
  <c r="S12" i="34"/>
  <c r="S53" i="42"/>
  <c r="S62" i="39"/>
  <c r="F110" i="42"/>
  <c r="S69" i="40"/>
  <c r="M72" i="40"/>
  <c r="M110" i="40" s="1"/>
  <c r="S70" i="40"/>
  <c r="M97" i="40"/>
  <c r="S93" i="40"/>
  <c r="S94" i="40"/>
  <c r="M103" i="40"/>
  <c r="S101" i="40"/>
  <c r="S100" i="40"/>
  <c r="F110" i="36"/>
  <c r="M108" i="36"/>
  <c r="S106" i="36"/>
  <c r="F110" i="34"/>
  <c r="S61" i="28"/>
  <c r="M66" i="28"/>
  <c r="S62" i="28"/>
  <c r="S87" i="27"/>
  <c r="M90" i="27"/>
  <c r="S88" i="27"/>
  <c r="S87" i="24"/>
  <c r="M90" i="24"/>
  <c r="M110" i="24" s="1"/>
  <c r="S88" i="24"/>
  <c r="F110" i="29"/>
  <c r="S45" i="24"/>
  <c r="S31" i="20"/>
  <c r="M42" i="20"/>
  <c r="M110" i="20" s="1"/>
  <c r="S32" i="20"/>
  <c r="S100" i="25"/>
  <c r="M103" i="25"/>
  <c r="S101" i="25"/>
  <c r="L110" i="18"/>
  <c r="S61" i="12"/>
  <c r="M66" i="12"/>
  <c r="S62" i="12"/>
  <c r="S11" i="14"/>
  <c r="M28" i="14"/>
  <c r="S12" i="14"/>
  <c r="M90" i="16"/>
  <c r="S45" i="18"/>
  <c r="S87" i="11"/>
  <c r="S88" i="11"/>
  <c r="M90" i="11"/>
  <c r="M108" i="9"/>
  <c r="S106" i="9"/>
  <c r="J28" i="12"/>
  <c r="J110" i="12" s="1"/>
  <c r="M12" i="12"/>
  <c r="S100" i="6"/>
  <c r="M103" i="6"/>
  <c r="S101" i="6"/>
  <c r="M110" i="17"/>
  <c r="S61" i="15"/>
  <c r="S62" i="15"/>
  <c r="M66" i="15"/>
  <c r="S54" i="13"/>
  <c r="S61" i="11"/>
  <c r="M66" i="11"/>
  <c r="M110" i="11" s="1"/>
  <c r="S62" i="11"/>
  <c r="M42" i="14"/>
  <c r="M42" i="6"/>
  <c r="J110" i="9"/>
  <c r="S46" i="3"/>
  <c r="M50" i="3"/>
  <c r="S45" i="3"/>
  <c r="S75" i="7"/>
  <c r="M78" i="7"/>
  <c r="S76" i="7"/>
  <c r="S31" i="5"/>
  <c r="S32" i="5"/>
  <c r="M42" i="5"/>
  <c r="M110" i="5" s="1"/>
  <c r="S11" i="3"/>
  <c r="M28" i="3"/>
  <c r="S12" i="3"/>
  <c r="S75" i="25"/>
  <c r="M78" i="25"/>
  <c r="S76" i="25"/>
  <c r="M58" i="2"/>
  <c r="S53" i="2"/>
  <c r="S54" i="2"/>
  <c r="S76" i="10"/>
  <c r="M78" i="10"/>
  <c r="S75" i="10"/>
  <c r="M50" i="19" l="1"/>
  <c r="M110" i="3"/>
  <c r="M110" i="16"/>
  <c r="M110" i="22"/>
  <c r="M110" i="6"/>
  <c r="S75" i="21"/>
  <c r="S76" i="21"/>
  <c r="M78" i="21"/>
  <c r="M110" i="23"/>
  <c r="M110" i="38"/>
  <c r="M110" i="33"/>
  <c r="M28" i="12"/>
  <c r="S11" i="12"/>
  <c r="S12" i="12"/>
  <c r="M110" i="35"/>
  <c r="M110" i="14"/>
  <c r="M110" i="34"/>
  <c r="M110" i="2"/>
  <c r="M110" i="32"/>
  <c r="S46" i="19"/>
  <c r="M110" i="19"/>
  <c r="M110" i="27"/>
  <c r="S101" i="12"/>
  <c r="M103" i="12"/>
  <c r="S100" i="12"/>
  <c r="M110" i="21"/>
  <c r="M110" i="9"/>
  <c r="M110" i="15"/>
  <c r="M110" i="28"/>
  <c r="M110" i="4"/>
  <c r="M110" i="7"/>
  <c r="M110" i="10"/>
  <c r="M110" i="37"/>
  <c r="M110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tc={3613C5DA-DA3E-4517-A936-855155705E90}</author>
    <author>tc={FD10A231-3E06-4D52-907C-BD84A86EF9FC}</author>
    <author>tc={D4F0D91A-0C6A-4EA4-886A-B1C1883C65D1}</author>
    <author>tc={052005C4-8ECF-4EB4-BAD4-729EF5293FFB}</author>
    <author>tc={CCCA2E48-F88A-42C6-ADAD-EBD6EFE2080F}</author>
  </authors>
  <commentList>
    <comment ref="I15" authorId="0" shapeId="0" xr:uid="{3613C5DA-DA3E-4517-A936-855155705E90}">
      <text>
        <t>[Threaded comment]
Your version of Excel allows you to read this threaded comment; however, any edits to it will get removed if the file is opened in a newer version of Excel. Learn more: https://go.microsoft.com/fwlink/?linkid=870924
Comment:
    10.044,966 represents a transfer from GRA to EXXON….</t>
      </text>
    </comment>
    <comment ref="I18" authorId="1" shapeId="0" xr:uid="{FD10A231-3E06-4D52-907C-BD84A86EF9FC}">
      <text>
        <t>[Threaded comment]
Your version of Excel allows you to read this threaded comment; however, any edits to it will get removed if the file is opened in a newer version of Excel. Learn more: https://go.microsoft.com/fwlink/?linkid=870924
Comment:
    EXXON to provide revised template to support this change.</t>
      </text>
    </comment>
    <comment ref="E20" authorId="2" shapeId="0" xr:uid="{D4F0D91A-0C6A-4EA4-886A-B1C1883C65D1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Received in updated GRA template</t>
      </text>
    </comment>
    <comment ref="M63" authorId="3" shapeId="0" xr:uid="{052005C4-8ECF-4EB4-BAD4-729EF5293FF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difference is with EPA since no breakdown was sent. They promised that it is being worked on.</t>
      </text>
    </comment>
    <comment ref="M69" authorId="4" shapeId="0" xr:uid="{CCCA2E48-F88A-42C6-ADAD-EBD6EFE2080F}">
      <text>
        <t>[Threaded comment]
Your version of Excel allows you to read this threaded comment; however, any edits to it will get removed if the file is opened in a newer version of Excel. Learn more: https://go.microsoft.com/fwlink/?linkid=870924
Comment:
    Exxon confirmed that the payments would have been made by the drilling companies and not exxon.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tc={B0DB8B44-6976-46E8-AC62-D9522BBA7918}</author>
    <author>tc={8D6E02F9-9F4F-49C0-A360-F3A48F041F87}</author>
    <author>tc={5B5E49B4-CC6C-432C-BC28-9E9545D60E44}</author>
  </authors>
  <commentList>
    <comment ref="H32" authorId="0" shapeId="0" xr:uid="{B0DB8B44-6976-46E8-AC62-D9522BBA7918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is in USD with no GYD conversion
Reply:
    Updated</t>
      </text>
    </comment>
    <comment ref="H37" authorId="1" shapeId="0" xr:uid="{8D6E02F9-9F4F-49C0-A360-F3A48F041F87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is in USD with no GYD conversion
Reply:
    Updated</t>
      </text>
    </comment>
    <comment ref="H114" authorId="2" shapeId="0" xr:uid="{5B5E49B4-CC6C-432C-BC28-9E9545D60E4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in GYD does not match the amount in USD
Reply:
    Updated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tc={6A9CE9A0-D63A-47C0-BA98-8D8DC40912FF}</author>
  </authors>
  <commentList>
    <comment ref="E100" authorId="0" shapeId="0" xr:uid="{6A9CE9A0-D63A-47C0-BA98-8D8DC40912FF}">
      <text>
        <t>[Threaded comment]
Your version of Excel allows you to read this threaded comment; however, any edits to it will get removed if the file is opened in a newer version of Excel. Learn more: https://go.microsoft.com/fwlink/?linkid=870924
Comment:
    It was confirmed that this flow was from a Hess Climate Initiative LLC which is a separate company from Hess Exploration.</t>
      </text>
    </comment>
  </commentList>
</comments>
</file>

<file path=xl/sharedStrings.xml><?xml version="1.0" encoding="utf-8"?>
<sst xmlns="http://schemas.openxmlformats.org/spreadsheetml/2006/main" count="5338" uniqueCount="102">
  <si>
    <t>NAME OF COMPANY</t>
  </si>
  <si>
    <t>Taxpayer ID number (TIN)</t>
  </si>
  <si>
    <t>Reported by government</t>
  </si>
  <si>
    <t>Reported by company</t>
  </si>
  <si>
    <t>Difference</t>
  </si>
  <si>
    <t>Analysis of reconciling items</t>
  </si>
  <si>
    <t>Adjusted total per Government</t>
  </si>
  <si>
    <t>Adjusted total per Company</t>
  </si>
  <si>
    <t>Original</t>
  </si>
  <si>
    <t>Adjusted</t>
  </si>
  <si>
    <t>Foreign exchange differences</t>
  </si>
  <si>
    <t>Timing differences</t>
  </si>
  <si>
    <t>Unidentified receipt</t>
  </si>
  <si>
    <t>Adjustments</t>
  </si>
  <si>
    <t>GY $</t>
  </si>
  <si>
    <t>Reconciled Flows</t>
  </si>
  <si>
    <t xml:space="preserve">   Guyana Revenue Authority (GRA)                                                                                                                 </t>
  </si>
  <si>
    <t>Capital Gains Tax</t>
  </si>
  <si>
    <t>Company Property Tax</t>
  </si>
  <si>
    <t>Corporation Tax</t>
  </si>
  <si>
    <t>Individual Income Tax</t>
  </si>
  <si>
    <t>Pay As You Earn</t>
  </si>
  <si>
    <t>Premium Tax</t>
  </si>
  <si>
    <t>Value Added Tax</t>
  </si>
  <si>
    <t>Withholding Tax</t>
  </si>
  <si>
    <t>Tributors Tax</t>
  </si>
  <si>
    <t>1.10</t>
  </si>
  <si>
    <t>Customs duties</t>
  </si>
  <si>
    <t>1.11</t>
  </si>
  <si>
    <t>Individual Property Tax</t>
  </si>
  <si>
    <t>1.12</t>
  </si>
  <si>
    <t>Excise Tax</t>
  </si>
  <si>
    <t>1.13</t>
  </si>
  <si>
    <t>Transfer Tax</t>
  </si>
  <si>
    <t>1.14</t>
  </si>
  <si>
    <t>Stamp Duties</t>
  </si>
  <si>
    <t>1.15</t>
  </si>
  <si>
    <t>Penalties &amp; interest</t>
  </si>
  <si>
    <t>1.16</t>
  </si>
  <si>
    <t>Other material payment flows (&gt; GYD 1,000,000)</t>
  </si>
  <si>
    <t>Sub total</t>
  </si>
  <si>
    <t xml:space="preserve">   Guyana Geology and Mines Commission (GGMC)                                                                                           </t>
  </si>
  <si>
    <t>Royalties (direct from entities)</t>
  </si>
  <si>
    <t>Annual rental charge</t>
  </si>
  <si>
    <t>Penalties late rentals</t>
  </si>
  <si>
    <t xml:space="preserve">Application fees </t>
  </si>
  <si>
    <t>Assignment/transfer fees for licences</t>
  </si>
  <si>
    <t>Annual licence fees</t>
  </si>
  <si>
    <t>Training fees</t>
  </si>
  <si>
    <t>Environmental bonds</t>
  </si>
  <si>
    <t>2.10</t>
  </si>
  <si>
    <t>Sales from duplication of petroleum data &amp; other materials</t>
  </si>
  <si>
    <t>2.11</t>
  </si>
  <si>
    <t>Registration Fees</t>
  </si>
  <si>
    <t>2.12</t>
  </si>
  <si>
    <t>Reconciled Flows - cont.-</t>
  </si>
  <si>
    <t xml:space="preserve">   Guyana Gold Board (GGB)                                                                                                                             </t>
  </si>
  <si>
    <t>Royalties</t>
  </si>
  <si>
    <t>Withholding tax</t>
  </si>
  <si>
    <t>Admin fees</t>
  </si>
  <si>
    <t>Gold processing fee</t>
  </si>
  <si>
    <t xml:space="preserve">   Ministry of Finance (MoF)                                                                                                                             </t>
  </si>
  <si>
    <t>Royalties from extractive entities (excl. oil &amp; gas companies)</t>
  </si>
  <si>
    <t>Royalties from oil &amp; gas companies into NRF</t>
  </si>
  <si>
    <t>Sale of state’s share of production or other revenues collected in kind into NRF</t>
  </si>
  <si>
    <t>Dividends from NICIL</t>
  </si>
  <si>
    <t xml:space="preserve">   Environmental Protection Agency (EPA)                                                                                                       </t>
  </si>
  <si>
    <t>Environmental Permit fees</t>
  </si>
  <si>
    <t>License Fees</t>
  </si>
  <si>
    <t>Flaring penalties</t>
  </si>
  <si>
    <t xml:space="preserve">   Pesticides and Toxic Chemicals Control Board (PTCCB)                                                                                </t>
  </si>
  <si>
    <t>Registration and authorisation fees</t>
  </si>
  <si>
    <t xml:space="preserve">   National Insurance Scheme (NIS)                                                                                                                  </t>
  </si>
  <si>
    <t>Social Security Contribution</t>
  </si>
  <si>
    <t>Ministry of Natural Resources</t>
  </si>
  <si>
    <t xml:space="preserve">  Subnational Government                                                                                                     </t>
  </si>
  <si>
    <t>Rates and Taxes</t>
  </si>
  <si>
    <t>Maritime Administration Department (MARAD)</t>
  </si>
  <si>
    <t>IWA (In Water Activities) Permits / Notice to Mariners (NTM)</t>
  </si>
  <si>
    <t>Audits</t>
  </si>
  <si>
    <t xml:space="preserve">Bank of Guyana (BOG)                                                                                                            </t>
  </si>
  <si>
    <t>Carbon Credits</t>
  </si>
  <si>
    <t xml:space="preserve">Other Government Agencies                                                                                      </t>
  </si>
  <si>
    <t xml:space="preserve">Other material payment flows to GOG </t>
  </si>
  <si>
    <t>TOTAL RECEIPTS/PAYMENTS DECLARED FOR COMPANY</t>
  </si>
  <si>
    <t>Unilateral company disclosures</t>
  </si>
  <si>
    <t xml:space="preserve">   Social expenditure                                                                                                                                       </t>
  </si>
  <si>
    <t>Mandatory social expenditure</t>
  </si>
  <si>
    <t>Discretionary social expenditure</t>
  </si>
  <si>
    <t xml:space="preserve">   Environmental expenditure                                                                                                                          </t>
  </si>
  <si>
    <t>Mandatory environmental expenditure</t>
  </si>
  <si>
    <t>Discretionary environmental expenditure</t>
  </si>
  <si>
    <t xml:space="preserve">   Infrastructure provisions and Barter arrangements                                                                                      </t>
  </si>
  <si>
    <t>Value of the benefit stream during the fiscal year</t>
  </si>
  <si>
    <t>`</t>
  </si>
  <si>
    <t>small difference</t>
  </si>
  <si>
    <t>These two eliminates each other</t>
  </si>
  <si>
    <t>EXXON do not have any information on this other than it's their vendor companies who makes these payments. The largest being SOL.</t>
  </si>
  <si>
    <t>GRA said this is included with the customs figure</t>
  </si>
  <si>
    <t>s</t>
  </si>
  <si>
    <t>Gra said the company included</t>
  </si>
  <si>
    <t>Source: Report submitted by both company and government agencies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</si>
</sst>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rgb="FF333E4F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/>
    </xf>
    <xf numFmtId="0" fontId="2" fillId="3" borderId="0" xfId="0" applyFont="1" applyFill="1"/>
    <xf numFmtId="0" fontId="5" fillId="3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164" fontId="0" fillId="0" borderId="11" xfId="1" applyFont="1" applyBorder="1"/>
    <xf numFmtId="164" fontId="0" fillId="0" borderId="15" xfId="1" applyFont="1" applyBorder="1"/>
    <xf numFmtId="164" fontId="0" fillId="0" borderId="12" xfId="1" applyFont="1" applyBorder="1"/>
    <xf numFmtId="164" fontId="0" fillId="0" borderId="0" xfId="1" applyFont="1"/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 wrapText="1"/>
    </xf>
    <xf numFmtId="164" fontId="0" fillId="5" borderId="13" xfId="1" applyFont="1" applyFill="1" applyBorder="1"/>
    <xf numFmtId="164" fontId="0" fillId="5" borderId="16" xfId="1" applyFont="1" applyFill="1" applyBorder="1"/>
    <xf numFmtId="164" fontId="0" fillId="5" borderId="14" xfId="1" applyFont="1" applyFill="1" applyBorder="1"/>
    <xf numFmtId="164" fontId="0" fillId="0" borderId="13" xfId="1" applyFont="1" applyBorder="1"/>
    <xf numFmtId="164" fontId="0" fillId="0" borderId="16" xfId="1" applyFont="1" applyBorder="1"/>
    <xf numFmtId="164" fontId="0" fillId="0" borderId="14" xfId="1" applyFont="1" applyBorder="1"/>
    <xf numFmtId="164" fontId="2" fillId="5" borderId="16" xfId="1" applyFont="1" applyFill="1" applyBorder="1"/>
    <xf numFmtId="0" fontId="9" fillId="0" borderId="13" xfId="0" quotePrefix="1" applyFont="1" applyBorder="1" applyAlignment="1">
      <alignment horizontal="center" vertical="center" wrapText="1"/>
    </xf>
    <xf numFmtId="164" fontId="9" fillId="0" borderId="0" xfId="1" applyFont="1" applyAlignment="1">
      <alignment vertical="center" wrapText="1"/>
    </xf>
    <xf numFmtId="164" fontId="0" fillId="5" borderId="17" xfId="1" applyFont="1" applyFill="1" applyBorder="1"/>
    <xf numFmtId="164" fontId="0" fillId="5" borderId="19" xfId="1" applyFont="1" applyFill="1" applyBorder="1"/>
    <xf numFmtId="164" fontId="0" fillId="5" borderId="18" xfId="1" applyFont="1" applyFill="1" applyBorder="1"/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3" fontId="0" fillId="0" borderId="0" xfId="0" applyNumberFormat="1"/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3" fontId="0" fillId="0" borderId="11" xfId="0" applyNumberFormat="1" applyBorder="1"/>
    <xf numFmtId="3" fontId="0" fillId="0" borderId="15" xfId="0" applyNumberFormat="1" applyBorder="1"/>
    <xf numFmtId="3" fontId="0" fillId="0" borderId="12" xfId="0" applyNumberFormat="1" applyBorder="1"/>
    <xf numFmtId="0" fontId="9" fillId="5" borderId="25" xfId="0" applyFont="1" applyFill="1" applyBorder="1" applyAlignment="1">
      <alignment vertical="center" wrapText="1"/>
    </xf>
    <xf numFmtId="3" fontId="0" fillId="5" borderId="13" xfId="1" applyNumberFormat="1" applyFont="1" applyFill="1" applyBorder="1"/>
    <xf numFmtId="3" fontId="0" fillId="5" borderId="16" xfId="0" applyNumberFormat="1" applyFill="1" applyBorder="1"/>
    <xf numFmtId="3" fontId="0" fillId="5" borderId="13" xfId="0" applyNumberFormat="1" applyFill="1" applyBorder="1"/>
    <xf numFmtId="3" fontId="0" fillId="5" borderId="14" xfId="0" applyNumberFormat="1" applyFill="1" applyBorder="1"/>
    <xf numFmtId="0" fontId="9" fillId="0" borderId="25" xfId="0" applyFont="1" applyBorder="1" applyAlignment="1">
      <alignment vertical="center" wrapText="1"/>
    </xf>
    <xf numFmtId="3" fontId="0" fillId="0" borderId="13" xfId="1" applyNumberFormat="1" applyFont="1" applyBorder="1"/>
    <xf numFmtId="3" fontId="0" fillId="0" borderId="16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5" borderId="17" xfId="1" applyNumberFormat="1" applyFont="1" applyFill="1" applyBorder="1"/>
    <xf numFmtId="3" fontId="0" fillId="5" borderId="19" xfId="0" applyNumberFormat="1" applyFill="1" applyBorder="1"/>
    <xf numFmtId="3" fontId="0" fillId="5" borderId="18" xfId="0" applyNumberFormat="1" applyFill="1" applyBorder="1"/>
    <xf numFmtId="3" fontId="0" fillId="5" borderId="17" xfId="0" applyNumberFormat="1" applyFill="1" applyBorder="1"/>
    <xf numFmtId="0" fontId="11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3" fontId="0" fillId="0" borderId="11" xfId="1" applyNumberFormat="1" applyFont="1" applyBorder="1"/>
    <xf numFmtId="3" fontId="2" fillId="0" borderId="15" xfId="0" applyNumberFormat="1" applyFont="1" applyBorder="1"/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5" borderId="0" xfId="0" applyFont="1" applyFill="1" applyAlignment="1">
      <alignment horizontal="left" vertical="center"/>
    </xf>
    <xf numFmtId="3" fontId="0" fillId="5" borderId="0" xfId="0" applyNumberFormat="1" applyFill="1"/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3" fontId="0" fillId="0" borderId="31" xfId="0" applyNumberFormat="1" applyBorder="1"/>
    <xf numFmtId="3" fontId="0" fillId="0" borderId="32" xfId="0" applyNumberFormat="1" applyBorder="1"/>
    <xf numFmtId="3" fontId="0" fillId="0" borderId="21" xfId="0" applyNumberFormat="1" applyBorder="1"/>
    <xf numFmtId="3" fontId="3" fillId="2" borderId="33" xfId="1" applyNumberFormat="1" applyFont="1" applyFill="1" applyBorder="1"/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0" fillId="5" borderId="11" xfId="0" applyFill="1" applyBorder="1"/>
    <xf numFmtId="0" fontId="0" fillId="5" borderId="15" xfId="0" applyFill="1" applyBorder="1"/>
    <xf numFmtId="1" fontId="0" fillId="5" borderId="12" xfId="0" applyNumberFormat="1" applyFill="1" applyBorder="1"/>
    <xf numFmtId="0" fontId="0" fillId="0" borderId="17" xfId="0" applyBorder="1"/>
    <xf numFmtId="0" fontId="0" fillId="0" borderId="19" xfId="0" applyBorder="1"/>
    <xf numFmtId="1" fontId="0" fillId="0" borderId="18" xfId="0" applyNumberFormat="1" applyBorder="1"/>
    <xf numFmtId="3" fontId="0" fillId="5" borderId="15" xfId="0" applyNumberFormat="1" applyFill="1" applyBorder="1"/>
    <xf numFmtId="0" fontId="0" fillId="5" borderId="33" xfId="0" applyFill="1" applyBorder="1"/>
    <xf numFmtId="0" fontId="0" fillId="5" borderId="35" xfId="0" applyFill="1" applyBorder="1"/>
    <xf numFmtId="0" fontId="0" fillId="5" borderId="36" xfId="0" applyFill="1" applyBorder="1"/>
    <xf numFmtId="165" fontId="0" fillId="0" borderId="12" xfId="1" applyNumberFormat="1" applyFont="1" applyBorder="1"/>
    <xf numFmtId="3" fontId="0" fillId="0" borderId="37" xfId="0" applyNumberFormat="1" applyBorder="1"/>
    <xf numFmtId="3" fontId="0" fillId="5" borderId="38" xfId="0" applyNumberFormat="1" applyFill="1" applyBorder="1"/>
    <xf numFmtId="3" fontId="0" fillId="5" borderId="39" xfId="1" applyNumberFormat="1" applyFont="1" applyFill="1" applyBorder="1"/>
    <xf numFmtId="165" fontId="0" fillId="5" borderId="11" xfId="1" applyNumberFormat="1" applyFont="1" applyFill="1" applyBorder="1"/>
    <xf numFmtId="165" fontId="0" fillId="5" borderId="12" xfId="1" applyNumberFormat="1" applyFont="1" applyFill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64" fontId="1" fillId="0" borderId="13" xfId="1" applyFont="1" applyBorder="1"/>
    <xf numFmtId="0" fontId="9" fillId="0" borderId="20" xfId="0" quotePrefix="1" applyFont="1" applyBorder="1" applyAlignment="1">
      <alignment horizontal="center" vertical="center" wrapText="1"/>
    </xf>
    <xf numFmtId="3" fontId="13" fillId="0" borderId="15" xfId="0" applyNumberFormat="1" applyFont="1" applyBorder="1"/>
    <xf numFmtId="3" fontId="2" fillId="5" borderId="16" xfId="0" applyNumberFormat="1" applyFont="1" applyFill="1" applyBorder="1"/>
    <xf numFmtId="3" fontId="9" fillId="0" borderId="0" xfId="0" applyNumberFormat="1" applyFont="1" applyAlignment="1">
      <alignment vertical="center" wrapText="1"/>
    </xf>
    <xf numFmtId="3" fontId="0" fillId="0" borderId="40" xfId="0" applyNumberFormat="1" applyBorder="1"/>
    <xf numFmtId="3" fontId="0" fillId="5" borderId="28" xfId="0" applyNumberFormat="1" applyFill="1" applyBorder="1"/>
    <xf numFmtId="3" fontId="0" fillId="5" borderId="29" xfId="0" applyNumberFormat="1" applyFill="1" applyBorder="1"/>
    <xf numFmtId="3" fontId="0" fillId="0" borderId="15" xfId="1" applyNumberFormat="1" applyFont="1" applyBorder="1"/>
    <xf numFmtId="3" fontId="0" fillId="0" borderId="0" xfId="1" applyNumberFormat="1" applyFont="1"/>
    <xf numFmtId="3" fontId="0" fillId="0" borderId="12" xfId="1" applyNumberFormat="1" applyFont="1" applyBorder="1"/>
    <xf numFmtId="3" fontId="0" fillId="5" borderId="16" xfId="1" applyNumberFormat="1" applyFont="1" applyFill="1" applyBorder="1"/>
    <xf numFmtId="3" fontId="0" fillId="5" borderId="14" xfId="1" applyNumberFormat="1" applyFont="1" applyFill="1" applyBorder="1"/>
    <xf numFmtId="3" fontId="0" fillId="0" borderId="16" xfId="1" applyNumberFormat="1" applyFont="1" applyBorder="1"/>
    <xf numFmtId="3" fontId="0" fillId="0" borderId="14" xfId="1" applyNumberFormat="1" applyFont="1" applyBorder="1"/>
    <xf numFmtId="3" fontId="0" fillId="5" borderId="19" xfId="1" applyNumberFormat="1" applyFont="1" applyFill="1" applyBorder="1"/>
    <xf numFmtId="3" fontId="0" fillId="5" borderId="18" xfId="1" applyNumberFormat="1" applyFont="1" applyFill="1" applyBorder="1"/>
    <xf numFmtId="3" fontId="0" fillId="5" borderId="0" xfId="1" applyNumberFormat="1" applyFont="1" applyFill="1" applyBorder="1"/>
    <xf numFmtId="3" fontId="0" fillId="0" borderId="31" xfId="1" applyNumberFormat="1" applyFont="1" applyFill="1" applyBorder="1"/>
    <xf numFmtId="0" fontId="0" fillId="5" borderId="12" xfId="0" applyFill="1" applyBorder="1"/>
    <xf numFmtId="0" fontId="0" fillId="0" borderId="18" xfId="0" applyBorder="1"/>
    <xf numFmtId="3" fontId="0" fillId="0" borderId="21" xfId="1" applyNumberFormat="1" applyFont="1" applyFill="1" applyBorder="1"/>
    <xf numFmtId="164" fontId="1" fillId="5" borderId="13" xfId="1" applyFont="1" applyFill="1" applyBorder="1"/>
    <xf numFmtId="164" fontId="2" fillId="0" borderId="16" xfId="1" applyFont="1" applyBorder="1"/>
    <xf numFmtId="3" fontId="0" fillId="0" borderId="32" xfId="1" applyNumberFormat="1" applyFont="1" applyFill="1" applyBorder="1"/>
    <xf numFmtId="165" fontId="0" fillId="0" borderId="18" xfId="0" applyNumberFormat="1" applyBorder="1"/>
    <xf numFmtId="3" fontId="9" fillId="0" borderId="0" xfId="1" applyNumberFormat="1" applyFont="1" applyAlignment="1">
      <alignment vertical="center" wrapText="1"/>
    </xf>
    <xf numFmtId="3" fontId="0" fillId="0" borderId="0" xfId="1" applyNumberFormat="1" applyFont="1" applyFill="1"/>
    <xf numFmtId="164" fontId="0" fillId="5" borderId="11" xfId="1" applyFont="1" applyFill="1" applyBorder="1"/>
    <xf numFmtId="164" fontId="0" fillId="5" borderId="15" xfId="1" applyFont="1" applyFill="1" applyBorder="1"/>
    <xf numFmtId="164" fontId="0" fillId="5" borderId="12" xfId="1" applyFont="1" applyFill="1" applyBorder="1"/>
    <xf numFmtId="164" fontId="0" fillId="0" borderId="17" xfId="1" applyFont="1" applyBorder="1"/>
    <xf numFmtId="164" fontId="0" fillId="0" borderId="19" xfId="1" applyFont="1" applyBorder="1"/>
    <xf numFmtId="164" fontId="0" fillId="0" borderId="18" xfId="1" applyFont="1" applyBorder="1"/>
    <xf numFmtId="164" fontId="0" fillId="5" borderId="33" xfId="1" applyFont="1" applyFill="1" applyBorder="1"/>
    <xf numFmtId="164" fontId="0" fillId="5" borderId="35" xfId="1" applyFont="1" applyFill="1" applyBorder="1"/>
    <xf numFmtId="164" fontId="0" fillId="5" borderId="36" xfId="1" applyFont="1" applyFill="1" applyBorder="1"/>
    <xf numFmtId="3" fontId="2" fillId="0" borderId="15" xfId="1" applyNumberFormat="1" applyFont="1" applyBorder="1"/>
    <xf numFmtId="164" fontId="0" fillId="5" borderId="0" xfId="1" applyFont="1" applyFill="1" applyBorder="1"/>
    <xf numFmtId="164" fontId="0" fillId="0" borderId="31" xfId="1" applyFont="1" applyFill="1" applyBorder="1"/>
    <xf numFmtId="164" fontId="0" fillId="0" borderId="32" xfId="1" applyFont="1" applyFill="1" applyBorder="1"/>
    <xf numFmtId="164" fontId="0" fillId="0" borderId="21" xfId="1" applyFont="1" applyFill="1" applyBorder="1"/>
    <xf numFmtId="164" fontId="0" fillId="0" borderId="0" xfId="1" applyFont="1" applyFill="1"/>
    <xf numFmtId="164" fontId="3" fillId="2" borderId="33" xfId="1" applyFont="1" applyFill="1" applyBorder="1"/>
    <xf numFmtId="3" fontId="2" fillId="5" borderId="16" xfId="1" applyNumberFormat="1" applyFont="1" applyFill="1" applyBorder="1"/>
    <xf numFmtId="3" fontId="13" fillId="0" borderId="14" xfId="1" applyNumberFormat="1" applyFont="1" applyBorder="1"/>
    <xf numFmtId="3" fontId="14" fillId="0" borderId="12" xfId="1" applyNumberFormat="1" applyFont="1" applyBorder="1"/>
    <xf numFmtId="164" fontId="0" fillId="5" borderId="12" xfId="0" applyNumberFormat="1" applyFill="1" applyBorder="1"/>
    <xf numFmtId="164" fontId="0" fillId="0" borderId="18" xfId="0" applyNumberFormat="1" applyBorder="1"/>
    <xf numFmtId="165" fontId="0" fillId="0" borderId="0" xfId="1" applyNumberFormat="1" applyFont="1"/>
    <xf numFmtId="165" fontId="0" fillId="5" borderId="12" xfId="0" applyNumberFormat="1" applyFill="1" applyBorder="1"/>
    <xf numFmtId="165" fontId="0" fillId="5" borderId="33" xfId="1" applyNumberFormat="1" applyFont="1" applyFill="1" applyBorder="1"/>
    <xf numFmtId="3" fontId="2" fillId="0" borderId="13" xfId="0" applyNumberFormat="1" applyFont="1" applyBorder="1"/>
    <xf numFmtId="3" fontId="13" fillId="5" borderId="13" xfId="0" applyNumberFormat="1" applyFont="1" applyFill="1" applyBorder="1"/>
    <xf numFmtId="3" fontId="2" fillId="5" borderId="13" xfId="0" applyNumberFormat="1" applyFont="1" applyFill="1" applyBorder="1"/>
    <xf numFmtId="3" fontId="13" fillId="5" borderId="13" xfId="1" applyNumberFormat="1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9" fillId="0" borderId="13" xfId="1" applyFont="1" applyBorder="1" applyAlignment="1">
      <alignment horizontal="center" vertical="center" wrapText="1"/>
    </xf>
    <xf numFmtId="164" fontId="9" fillId="0" borderId="16" xfId="1" applyFont="1" applyBorder="1" applyAlignment="1">
      <alignment horizontal="center" vertical="center" wrapText="1"/>
    </xf>
    <xf numFmtId="164" fontId="9" fillId="0" borderId="14" xfId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10" fillId="5" borderId="26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0" fillId="0" borderId="28" xfId="1" applyNumberFormat="1" applyFont="1" applyBorder="1" applyAlignment="1">
      <alignment horizontal="center"/>
    </xf>
    <xf numFmtId="3" fontId="0" fillId="0" borderId="30" xfId="1" applyNumberFormat="1" applyFont="1" applyBorder="1" applyAlignment="1">
      <alignment horizontal="center"/>
    </xf>
    <xf numFmtId="3" fontId="0" fillId="0" borderId="29" xfId="1" applyNumberFormat="1" applyFont="1" applyBorder="1" applyAlignment="1">
      <alignment horizontal="center"/>
    </xf>
    <xf numFmtId="3" fontId="9" fillId="0" borderId="13" xfId="1" applyNumberFormat="1" applyFont="1" applyBorder="1" applyAlignment="1">
      <alignment horizontal="center" vertical="center" wrapText="1"/>
    </xf>
    <xf numFmtId="3" fontId="9" fillId="0" borderId="16" xfId="1" applyNumberFormat="1" applyFont="1" applyBorder="1" applyAlignment="1">
      <alignment horizontal="center" vertical="center" wrapText="1"/>
    </xf>
    <xf numFmtId="3" fontId="9" fillId="0" borderId="14" xfId="1" applyNumberFormat="1" applyFont="1" applyBorder="1" applyAlignment="1">
      <alignment horizontal="center" vertical="center" wrapText="1"/>
    </xf>
    <xf numFmtId="164" fontId="0" fillId="0" borderId="28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29" xfId="1" applyFont="1" applyBorder="1" applyAlignment="1">
      <alignment horizontal="center"/>
    </xf>
  </cellXfs>
  <cellStyles count="2">
    <cellStyle name="Comma 2" xfId="1" xr:uid="{42196EAC-6307-49C1-8D9C-48C071E0CC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dogy-my.sharepoint.com/personal/rlatchana_bdo_gy/Documents/BDO%20Guyana/Clients/Advisory/GYEITI/2022%20&amp;%202023/Guyana%20EITI%20-%20Data%20Room/Reconciliation%20summary_2.0.xlsx" TargetMode="External"/><Relationship Id="rId1" Type="http://schemas.openxmlformats.org/officeDocument/2006/relationships/externalLinkPath" Target="/personal/rlatchana_bdo_gy/Documents/BDO%20Guyana/Clients/Advisory/GYEITI/2022%20&amp;%202023/Guyana%20EITI%20-%20Data%20Room/Reconciliation%20summary_2.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dogy-my.sharepoint.com/personal/rlatchana_bdo_gy/Documents/BDO%20Guyana/Clients/Advisory/GYEITI/2022%20&amp;%202023/Guyana%20EITI%20-%20Data%20Room/Detailed%20Recon%20worksheet%20(Mining%20Entities).xlsx" TargetMode="External"/><Relationship Id="rId1" Type="http://schemas.openxmlformats.org/officeDocument/2006/relationships/externalLinkPath" Target="/personal/rlatchana_bdo_gy/Documents/BDO%20Guyana/Clients/Advisory/GYEITI/2022%20&amp;%202023/Guyana%20EITI%20-%20Data%20Room/Detailed%20Recon%20worksheet%20(Mining%20Entiti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s Section 2"/>
      <sheetName val="Tables Section 5"/>
      <sheetName val="Tables Section 6"/>
      <sheetName val="Section 6.6 Unresolved"/>
      <sheetName val="Tables Section 7"/>
      <sheetName val="Sheet1"/>
      <sheetName val="2022 overall"/>
      <sheetName val="Prodn Graphs"/>
      <sheetName val="Co Master List"/>
      <sheetName val="Summary by company"/>
      <sheetName val="Summary by flow - all"/>
      <sheetName val="Summary by flow - mining"/>
      <sheetName val="Summary by flow - oil"/>
      <sheetName val="Proforma "/>
      <sheetName val="Govt disclosures Forestry"/>
      <sheetName val="Govt disclosures Fisheries"/>
      <sheetName val="Tfrs between govt &amp; NICIL"/>
      <sheetName val="Guyana Manganese Inc."/>
      <sheetName val="GAGO Gold Inc."/>
      <sheetName val="Toolsie Persaud "/>
      <sheetName val="S.A.B. Mining "/>
      <sheetName val="Alki Invest"/>
      <sheetName val="Alfro Alphonso"/>
      <sheetName val="Nazar Mohamed"/>
      <sheetName val="ETK"/>
      <sheetName val="Sortex Mining"/>
      <sheetName val="SAB Mining BO"/>
      <sheetName val="Aurora Gold Mines"/>
      <sheetName val="Troy Resources"/>
      <sheetName val="Guyana Ind Minerals"/>
      <sheetName val="Bauxite Co of Guyana"/>
      <sheetName val="Bosai Mining"/>
      <sheetName val="El Dorado Trading"/>
      <sheetName val="Mohamed's Enterprise"/>
      <sheetName val="Pure Diamond Inc"/>
      <sheetName val="Adamantium Metals Inc"/>
      <sheetName val="Dinar Trading"/>
      <sheetName val="Adolphus Mining Inc"/>
      <sheetName val="Gold Bar Dev &amp; Consulting Inc"/>
      <sheetName val="EXXON"/>
      <sheetName val="CGX Resources"/>
      <sheetName val="Eco Orinduik"/>
      <sheetName val="Repsol"/>
      <sheetName val="Mid Atlantic Oil &amp; Gas"/>
      <sheetName val="ON Energy Inc"/>
      <sheetName val="Cataleya Energy Ltd"/>
      <sheetName val="ExxonMobil Guyana Canje Limited"/>
      <sheetName val="ExxonMobil Guyana Kaieteur Limi"/>
      <sheetName val="Hess Exploration"/>
      <sheetName val="Frontera Energy"/>
      <sheetName val="TOQAP"/>
      <sheetName val="JHI"/>
      <sheetName val="Total Energies"/>
      <sheetName val="Anadarko"/>
      <sheetName val="Hess Block B"/>
      <sheetName val="Ratio Guyana Ltd"/>
      <sheetName val="CNOOC Nexen"/>
      <sheetName val="Eco Atlantic"/>
      <sheetName val="Sheet2"/>
      <sheetName val="Updates"/>
      <sheetName val="DataSn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Aurora Gold Mines Inc</v>
          </cell>
          <cell r="C5" t="str">
            <v>014-248-013</v>
          </cell>
        </row>
        <row r="6">
          <cell r="B6" t="str">
            <v>Troy Resources Guyana Inc</v>
          </cell>
        </row>
        <row r="7">
          <cell r="B7" t="str">
            <v>Guyana Industrial Minerals Inc</v>
          </cell>
        </row>
        <row r="8">
          <cell r="B8" t="str">
            <v>Bauxite Co of Guyana Inc</v>
          </cell>
        </row>
        <row r="9">
          <cell r="B9" t="str">
            <v>Guyana Manganese Inc.</v>
          </cell>
        </row>
        <row r="10">
          <cell r="B10" t="str">
            <v>GAGO Gold Inc.</v>
          </cell>
        </row>
        <row r="11">
          <cell r="B11" t="str">
            <v>Toolsie Persaud Quarries Inc.</v>
          </cell>
        </row>
        <row r="12">
          <cell r="B12" t="str">
            <v>S.A.B. Mining Inc.</v>
          </cell>
        </row>
        <row r="13">
          <cell r="B13" t="str">
            <v>Alki Investment &amp; Trading Company Inc.</v>
          </cell>
        </row>
        <row r="14">
          <cell r="B14" t="str">
            <v>Alfro Alphonso</v>
          </cell>
          <cell r="C14">
            <v>110088437</v>
          </cell>
        </row>
        <row r="15">
          <cell r="B15" t="str">
            <v>Nazar Mohamed</v>
          </cell>
        </row>
        <row r="16">
          <cell r="B16" t="str">
            <v>ETK Inc.</v>
          </cell>
          <cell r="C16" t="str">
            <v>010070546</v>
          </cell>
        </row>
        <row r="17">
          <cell r="B17" t="str">
            <v>Sortex Mining Inc</v>
          </cell>
        </row>
        <row r="18">
          <cell r="B18" t="str">
            <v>SAB Mining - Barry O'Rourke</v>
          </cell>
        </row>
        <row r="19">
          <cell r="B19" t="str">
            <v>Bosai Minerals Group (Guyana) Inc</v>
          </cell>
          <cell r="C19" t="str">
            <v>010079993</v>
          </cell>
        </row>
        <row r="22">
          <cell r="B22" t="str">
            <v>El Dorado Trading</v>
          </cell>
          <cell r="C22">
            <v>110248302</v>
          </cell>
        </row>
        <row r="23">
          <cell r="B23" t="str">
            <v>Mohamed’s Enterprise</v>
          </cell>
        </row>
        <row r="24">
          <cell r="B24" t="str">
            <v>Pure Diamond Inc.</v>
          </cell>
          <cell r="C24" t="str">
            <v>010291399</v>
          </cell>
        </row>
        <row r="25">
          <cell r="B25" t="str">
            <v>Adamantium Metals Inc.</v>
          </cell>
          <cell r="C25" t="str">
            <v>014679006</v>
          </cell>
        </row>
        <row r="26">
          <cell r="B26" t="str">
            <v>Dinar Trading</v>
          </cell>
          <cell r="C26">
            <v>110437911</v>
          </cell>
        </row>
        <row r="27">
          <cell r="B27" t="str">
            <v>Adolphus Mining Inc.</v>
          </cell>
        </row>
        <row r="28">
          <cell r="B28" t="str">
            <v>Gold Bar Development and Consulting Inc.</v>
          </cell>
          <cell r="C28">
            <v>15146737</v>
          </cell>
        </row>
        <row r="30">
          <cell r="B30" t="str">
            <v>ExxonMobil Guyana Limited</v>
          </cell>
          <cell r="C30">
            <v>10071100</v>
          </cell>
        </row>
        <row r="31">
          <cell r="B31" t="str">
            <v>CGX Resources Inc.</v>
          </cell>
          <cell r="C31">
            <v>12927665</v>
          </cell>
        </row>
        <row r="32">
          <cell r="B32" t="str">
            <v>Eco Orinduik BV</v>
          </cell>
          <cell r="C32">
            <v>13829063</v>
          </cell>
        </row>
        <row r="33">
          <cell r="B33" t="str">
            <v>Repsol Exploracion Guyana, S.A.</v>
          </cell>
          <cell r="C33">
            <v>14797602</v>
          </cell>
        </row>
        <row r="34">
          <cell r="B34" t="str">
            <v>Mid-Atlantic Oil &amp; Gas Inc.</v>
          </cell>
          <cell r="C34" t="str">
            <v>015540737</v>
          </cell>
        </row>
        <row r="35">
          <cell r="B35" t="str">
            <v>ON Energy Inc.</v>
          </cell>
          <cell r="C35">
            <v>10398193</v>
          </cell>
        </row>
        <row r="36">
          <cell r="B36" t="str">
            <v>Cataleya Energy Limited</v>
          </cell>
          <cell r="C36" t="str">
            <v>016967653</v>
          </cell>
        </row>
        <row r="37">
          <cell r="B37" t="str">
            <v>ExxonMobil Guyana Canje Limited</v>
          </cell>
        </row>
        <row r="38">
          <cell r="B38" t="str">
            <v>ExxonMobil Guyana Kaieteur Limited</v>
          </cell>
        </row>
        <row r="39">
          <cell r="B39" t="str">
            <v>Hess Exploration Guyana Limited</v>
          </cell>
        </row>
        <row r="40">
          <cell r="B40" t="str">
            <v>Frontera Energy Guyana Corp</v>
          </cell>
          <cell r="C40" t="str">
            <v>017307010-3</v>
          </cell>
        </row>
        <row r="41">
          <cell r="B41" t="str">
            <v>TOQAP Guyana B.V.</v>
          </cell>
        </row>
        <row r="42">
          <cell r="B42" t="str">
            <v>JHI Associates (BVI) Inc.</v>
          </cell>
          <cell r="C42">
            <v>1878581</v>
          </cell>
        </row>
        <row r="43">
          <cell r="B43" t="str">
            <v>Total E&amp;P Guyana B.V.</v>
          </cell>
        </row>
        <row r="44">
          <cell r="B44" t="str">
            <v>Anadarko Guyana Company</v>
          </cell>
        </row>
        <row r="45">
          <cell r="B45" t="str">
            <v>Hess Guyana (Block B) Exploration Limited</v>
          </cell>
        </row>
        <row r="46">
          <cell r="B46" t="str">
            <v>Ratio Guyana Limited</v>
          </cell>
          <cell r="C46" t="str">
            <v>010398193</v>
          </cell>
        </row>
        <row r="47">
          <cell r="B47" t="str">
            <v>CNOOC Petroleum Guyana Limited</v>
          </cell>
          <cell r="C47">
            <v>15630205</v>
          </cell>
        </row>
        <row r="48">
          <cell r="B48" t="str">
            <v>Eco (Atlantic) Guyana Inc</v>
          </cell>
          <cell r="C48">
            <v>10290139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cjb-HSr0yzDtZhubh9-_dn0k3wDvRCnSRNnfTUYpZgVjykKtrBQruWlYQGL0Ms" itemId="016X3WVYM54Z7XBXB4CFAKIWNNMLAIOLC3">
      <xxl21:absoluteUrl r:id="rId2"/>
    </xxl21:alternateUrls>
    <sheetNames>
      <sheetName val="AGM"/>
      <sheetName val="Mohamed's"/>
      <sheetName val="Adolphus"/>
      <sheetName val="Bauxite Co of Guyana"/>
      <sheetName val="Guyana Ind Minerals"/>
      <sheetName val="GAGO Gold Inc."/>
      <sheetName val="Toolsie Persaud Quarries Inc."/>
      <sheetName val="S.A.B. Mining Inc."/>
      <sheetName val="Alfro Alphonso"/>
      <sheetName val="Sortex Mining"/>
      <sheetName val="Adamantium Metals Inc"/>
      <sheetName val="Gold Bar Dev"/>
      <sheetName val="Bosai"/>
      <sheetName val="Pure Diamond"/>
      <sheetName val="Eldorado Trading"/>
      <sheetName val="ETK"/>
      <sheetName val="Dinar Trading"/>
      <sheetName val="Sheet2"/>
    </sheetNames>
    <sheetDataSet>
      <sheetData sheetId="0">
        <row r="19">
          <cell r="M19">
            <v>139635</v>
          </cell>
        </row>
        <row r="33">
          <cell r="M33">
            <v>63920</v>
          </cell>
        </row>
        <row r="96">
          <cell r="M96">
            <v>8079515</v>
          </cell>
        </row>
        <row r="110">
          <cell r="M110">
            <v>9553777</v>
          </cell>
        </row>
        <row r="126">
          <cell r="M126">
            <v>6923114</v>
          </cell>
        </row>
        <row r="241">
          <cell r="E241">
            <v>2034808</v>
          </cell>
        </row>
        <row r="349">
          <cell r="E349">
            <v>-643357426</v>
          </cell>
        </row>
        <row r="418">
          <cell r="E418">
            <v>9012525</v>
          </cell>
        </row>
        <row r="592">
          <cell r="M592">
            <v>80000</v>
          </cell>
        </row>
        <row r="609">
          <cell r="E609">
            <v>-643357000</v>
          </cell>
        </row>
        <row r="626">
          <cell r="E626">
            <v>-643357426</v>
          </cell>
        </row>
      </sheetData>
      <sheetData sheetId="1">
        <row r="19">
          <cell r="E19">
            <v>-15603080</v>
          </cell>
        </row>
        <row r="34">
          <cell r="E34">
            <v>-832</v>
          </cell>
        </row>
        <row r="49">
          <cell r="E49">
            <v>-16000</v>
          </cell>
        </row>
      </sheetData>
      <sheetData sheetId="2">
        <row r="19">
          <cell r="E19">
            <v>-8000</v>
          </cell>
        </row>
        <row r="34">
          <cell r="E34">
            <v>8000</v>
          </cell>
        </row>
      </sheetData>
      <sheetData sheetId="3">
        <row r="19">
          <cell r="E19">
            <v>13219440</v>
          </cell>
        </row>
      </sheetData>
      <sheetData sheetId="4">
        <row r="19">
          <cell r="E19">
            <v>-5966045</v>
          </cell>
        </row>
      </sheetData>
      <sheetData sheetId="5">
        <row r="19">
          <cell r="E19">
            <v>-65000</v>
          </cell>
        </row>
        <row r="34">
          <cell r="E34">
            <v>57000</v>
          </cell>
        </row>
        <row r="49">
          <cell r="E49">
            <v>6000</v>
          </cell>
        </row>
        <row r="64">
          <cell r="E64">
            <v>30000</v>
          </cell>
        </row>
      </sheetData>
      <sheetData sheetId="6">
        <row r="19">
          <cell r="E19">
            <v>-15824</v>
          </cell>
        </row>
      </sheetData>
      <sheetData sheetId="7">
        <row r="18">
          <cell r="E18">
            <v>8336410</v>
          </cell>
        </row>
        <row r="34">
          <cell r="E34">
            <v>27000</v>
          </cell>
        </row>
        <row r="49">
          <cell r="E49">
            <v>208000</v>
          </cell>
        </row>
        <row r="64">
          <cell r="E64">
            <v>91000</v>
          </cell>
        </row>
        <row r="79">
          <cell r="E79">
            <v>200000</v>
          </cell>
        </row>
      </sheetData>
      <sheetData sheetId="8">
        <row r="19">
          <cell r="E19">
            <v>-197249</v>
          </cell>
        </row>
        <row r="34">
          <cell r="E34">
            <v>-124097</v>
          </cell>
        </row>
        <row r="49">
          <cell r="E49">
            <v>158800</v>
          </cell>
        </row>
        <row r="64">
          <cell r="E64">
            <v>88347</v>
          </cell>
        </row>
      </sheetData>
      <sheetData sheetId="9">
        <row r="19">
          <cell r="E19">
            <v>-41000</v>
          </cell>
        </row>
        <row r="34">
          <cell r="E34">
            <v>500</v>
          </cell>
        </row>
        <row r="49">
          <cell r="E49">
            <v>41000</v>
          </cell>
        </row>
      </sheetData>
      <sheetData sheetId="10">
        <row r="17">
          <cell r="E17">
            <v>-50581828</v>
          </cell>
        </row>
        <row r="32">
          <cell r="E32">
            <v>-44721</v>
          </cell>
        </row>
        <row r="47">
          <cell r="E47">
            <v>-16000</v>
          </cell>
        </row>
        <row r="62">
          <cell r="E62">
            <v>-100000</v>
          </cell>
        </row>
        <row r="79">
          <cell r="E79">
            <v>3050000</v>
          </cell>
        </row>
      </sheetData>
      <sheetData sheetId="11">
        <row r="17">
          <cell r="M17">
            <v>22824</v>
          </cell>
        </row>
        <row r="34">
          <cell r="M34">
            <v>303257</v>
          </cell>
        </row>
      </sheetData>
      <sheetData sheetId="12">
        <row r="23">
          <cell r="M23">
            <v>84374725</v>
          </cell>
        </row>
        <row r="48">
          <cell r="M48">
            <v>-95190134</v>
          </cell>
        </row>
        <row r="89">
          <cell r="M89">
            <v>-3254601</v>
          </cell>
        </row>
        <row r="103">
          <cell r="M103">
            <v>682189</v>
          </cell>
        </row>
        <row r="120">
          <cell r="M120">
            <v>2166940</v>
          </cell>
        </row>
        <row r="470">
          <cell r="M470">
            <v>-1761612</v>
          </cell>
        </row>
      </sheetData>
      <sheetData sheetId="13">
        <row r="142">
          <cell r="E142">
            <v>3482000</v>
          </cell>
        </row>
      </sheetData>
      <sheetData sheetId="14"/>
      <sheetData sheetId="15"/>
      <sheetData sheetId="16">
        <row r="67">
          <cell r="E67">
            <v>-49600</v>
          </cell>
        </row>
        <row r="82">
          <cell r="E82">
            <v>-10400</v>
          </cell>
        </row>
        <row r="176">
          <cell r="E176">
            <v>3050000</v>
          </cell>
        </row>
        <row r="215">
          <cell r="M215">
            <v>1705900</v>
          </cell>
        </row>
      </sheetData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eile Hicks" id="{E850A9FC-7CC6-4BE9-AE6D-03E7B7B8D595}" userId="S::dhicks@bdo.gy::c81775bb-c762-4d5f-b72b-1ae738d12501" providerId="AD"/>
  <person displayName="Daniel Singh" id="{0F199DA5-1A89-4024-B44D-B934422E4F1F}" userId="S::dsingh@bdo.gy::b0d92cfc-974e-4568-8798-23500c8fa5d1" providerId="AD"/>
  <person displayName="Joshua Blackman" id="{F8416BE0-7E08-44AC-B2AA-4ED28CAECC04}" userId="S::jblackman@bdo.gy::62fd6476-a4ec-4c54-9fcb-740aa53b86c0" providerId="AD"/>
</personList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D050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5" dT="2024-09-05T13:29:51.75" personId="{E850A9FC-7CC6-4BE9-AE6D-03E7B7B8D595}" id="{3613C5DA-DA3E-4517-A936-855155705E90}">
    <text>10.044,966 represents a transfer from GRA to EXXON….</text>
  </threadedComment>
  <threadedComment ref="I18" dT="2024-09-04T20:15:01.37" personId="{E850A9FC-7CC6-4BE9-AE6D-03E7B7B8D595}" id="{FD10A231-3E06-4D52-907C-BD84A86EF9FC}">
    <text>EXXON to provide revised template to support this change.</text>
  </threadedComment>
  <threadedComment ref="E20" dT="2024-09-05T17:35:10.68" personId="{E850A9FC-7CC6-4BE9-AE6D-03E7B7B8D595}" id="{D4F0D91A-0C6A-4EA4-886A-B1C1883C65D1}">
    <text>Received in updated GRA template</text>
  </threadedComment>
  <threadedComment ref="M63" dT="2024-09-09T20:40:57.12" personId="{E850A9FC-7CC6-4BE9-AE6D-03E7B7B8D595}" id="{052005C4-8ECF-4EB4-BAD4-729EF5293FFB}">
    <text>This difference is with EPA since no breakdown was sent. They promised that it is being worked on.</text>
  </threadedComment>
  <threadedComment ref="M69" dT="2024-09-09T16:15:25.76" personId="{E850A9FC-7CC6-4BE9-AE6D-03E7B7B8D595}" id="{CCCA2E48-F88A-42C6-ADAD-EBD6EFE2080F}">
    <text>Exxon confirmed that the payments would have been made by the drilling companies and not exxon.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32" dT="2024-08-08T13:17:59.23" personId="{F8416BE0-7E08-44AC-B2AA-4ED28CAECC04}" id="{B0DB8B44-6976-46E8-AC62-D9522BBA7918}">
    <text>Amount is in USD with no GYD conversion</text>
  </threadedComment>
  <threadedComment ref="H32" dT="2024-08-22T18:40:06.74" personId="{0F199DA5-1A89-4024-B44D-B934422E4F1F}" id="{A83356C1-9780-4658-8698-D37070E76DCA}" parentId="{B0DB8B44-6976-46E8-AC62-D9522BBA7918}">
    <text>Updated</text>
  </threadedComment>
  <threadedComment ref="H37" dT="2024-08-08T13:18:17.00" personId="{F8416BE0-7E08-44AC-B2AA-4ED28CAECC04}" id="{8D6E02F9-9F4F-49C0-A360-F3A48F041F87}">
    <text>Amount is in USD with no GYD conversion</text>
  </threadedComment>
  <threadedComment ref="H37" dT="2024-08-22T18:40:12.74" personId="{0F199DA5-1A89-4024-B44D-B934422E4F1F}" id="{E8A70B88-3B40-4067-A735-781B383162D7}" parentId="{8D6E02F9-9F4F-49C0-A360-F3A48F041F87}">
    <text>Updated</text>
  </threadedComment>
  <threadedComment ref="H114" dT="2024-08-08T13:21:12.86" personId="{F8416BE0-7E08-44AC-B2AA-4ED28CAECC04}" id="{5B5E49B4-CC6C-432C-BC28-9E9545D60E44}">
    <text>The amount in GYD does not match the amount in USD</text>
  </threadedComment>
  <threadedComment ref="H114" dT="2024-08-22T18:40:22.79" personId="{0F199DA5-1A89-4024-B44D-B934422E4F1F}" id="{9E6999DB-0E29-4AB9-BB25-2B73F0D18D0C}" parentId="{5B5E49B4-CC6C-432C-BC28-9E9545D60E44}">
    <text>Updated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00" dT="2024-09-09T14:45:47.24" personId="{E850A9FC-7CC6-4BE9-AE6D-03E7B7B8D595}" id="{6A9CE9A0-D63A-47C0-BA98-8D8DC40912FF}">
    <text>It was confirmed that this flow was from a Hess Climate Initiative LLC which is a separate company from Hess Exploration.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23.bin"/><Relationship Id="rId4" Type="http://schemas.microsoft.com/office/2017/10/relationships/threadedComment" Target="../threadedComments/threadedComment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26.bin"/><Relationship Id="rId4" Type="http://schemas.microsoft.com/office/2017/10/relationships/threadedComment" Target="../threadedComments/threadedComment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customProperty" Target="../customProperty32.bin"/><Relationship Id="rId4" Type="http://schemas.microsoft.com/office/2017/10/relationships/threadedComment" Target="../threadedComments/threadedComment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0B46-4A88-4518-9B46-EE0D056E5147}">
  <sheetPr>
    <tabColor rgb="FFFFFF00"/>
  </sheetPr>
  <dimension ref="B1:S120"/>
  <sheetViews>
    <sheetView tabSelected="1" workbookViewId="0">
      <selection activeCell="C8" sqref="C8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List'!B9</f>
        <v>Guyana Manganese Inc.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List'!C9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255612367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>
        <v>50000</v>
      </c>
      <c r="E13" s="22"/>
      <c r="F13" s="23">
        <f t="shared" si="0"/>
        <v>50000</v>
      </c>
      <c r="G13" s="15"/>
      <c r="H13" s="21"/>
      <c r="I13" s="22"/>
      <c r="J13" s="23">
        <f t="shared" si="1"/>
        <v>0</v>
      </c>
      <c r="K13" s="15"/>
      <c r="L13" s="21">
        <f t="shared" si="2"/>
        <v>50000</v>
      </c>
      <c r="M13" s="23">
        <f t="shared" si="3"/>
        <v>50000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>
        <v>247225716</v>
      </c>
      <c r="E15" s="22"/>
      <c r="F15" s="23">
        <f t="shared" si="0"/>
        <v>247225716</v>
      </c>
      <c r="G15" s="15"/>
      <c r="H15" s="21"/>
      <c r="I15" s="22"/>
      <c r="J15" s="23">
        <f t="shared" si="1"/>
        <v>0</v>
      </c>
      <c r="K15" s="15"/>
      <c r="L15" s="21">
        <f t="shared" si="2"/>
        <v>247225716</v>
      </c>
      <c r="M15" s="23">
        <f t="shared" si="3"/>
        <v>247225716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>
        <v>1760894</v>
      </c>
      <c r="E16" s="19"/>
      <c r="F16" s="20">
        <f t="shared" si="0"/>
        <v>1760894</v>
      </c>
      <c r="G16" s="15"/>
      <c r="H16" s="18"/>
      <c r="I16" s="19"/>
      <c r="J16" s="20">
        <f t="shared" si="1"/>
        <v>0</v>
      </c>
      <c r="K16" s="15"/>
      <c r="L16" s="18">
        <f t="shared" si="2"/>
        <v>1760894</v>
      </c>
      <c r="M16" s="20">
        <f t="shared" si="3"/>
        <v>1760894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>
        <v>5501179</v>
      </c>
      <c r="E18" s="19"/>
      <c r="F18" s="20">
        <f t="shared" si="0"/>
        <v>5501179</v>
      </c>
      <c r="G18" s="15"/>
      <c r="H18" s="18"/>
      <c r="I18" s="19"/>
      <c r="J18" s="20">
        <f t="shared" si="1"/>
        <v>0</v>
      </c>
      <c r="K18" s="15"/>
      <c r="L18" s="18">
        <f t="shared" si="2"/>
        <v>5501179</v>
      </c>
      <c r="M18" s="20">
        <f t="shared" si="3"/>
        <v>5501179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>
        <v>1074578</v>
      </c>
      <c r="E20" s="24"/>
      <c r="F20" s="20">
        <f t="shared" si="0"/>
        <v>1074578</v>
      </c>
      <c r="G20" s="15"/>
      <c r="H20" s="18"/>
      <c r="I20" s="19"/>
      <c r="J20" s="20">
        <f t="shared" si="1"/>
        <v>0</v>
      </c>
      <c r="K20" s="15"/>
      <c r="L20" s="18">
        <f t="shared" si="2"/>
        <v>1074578</v>
      </c>
      <c r="M20" s="20">
        <f t="shared" si="3"/>
        <v>1074578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2"/>
        <v>0</v>
      </c>
      <c r="M26" s="20">
        <f t="shared" si="3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255612367</v>
      </c>
      <c r="E28" s="28">
        <f>SUM(E11:E26)</f>
        <v>0</v>
      </c>
      <c r="F28" s="29">
        <f>SUM(F11:F26)</f>
        <v>255612367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255612367</v>
      </c>
      <c r="M28" s="29">
        <f>SUM(M11:M26)</f>
        <v>255612367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21459387</v>
      </c>
      <c r="E31" s="36"/>
      <c r="F31" s="14">
        <f t="shared" ref="F31:F41" si="4">SUM(D31:E31)</f>
        <v>21459387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21459387</v>
      </c>
      <c r="M31" s="37">
        <f t="shared" ref="M31:M41" si="7">F31-J31</f>
        <v>21459387</v>
      </c>
      <c r="N31" s="32"/>
      <c r="O31" s="35"/>
      <c r="P31" s="36"/>
      <c r="Q31" s="37"/>
      <c r="S31" s="15">
        <f>SUMIF(M31:M41,"&gt;0")</f>
        <v>54255347</v>
      </c>
    </row>
    <row r="32" spans="2:19" x14ac:dyDescent="0.3">
      <c r="B32" s="16">
        <v>2.2999999999999998</v>
      </c>
      <c r="C32" s="38" t="s">
        <v>43</v>
      </c>
      <c r="D32" s="39">
        <v>22795960</v>
      </c>
      <c r="E32" s="40"/>
      <c r="F32" s="20">
        <f t="shared" si="4"/>
        <v>22795960</v>
      </c>
      <c r="G32" s="32"/>
      <c r="H32" s="41"/>
      <c r="I32" s="40"/>
      <c r="J32" s="20">
        <f t="shared" si="5"/>
        <v>0</v>
      </c>
      <c r="K32" s="32"/>
      <c r="L32" s="41">
        <f t="shared" si="6"/>
        <v>22795960</v>
      </c>
      <c r="M32" s="42">
        <f t="shared" si="7"/>
        <v>22795960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>
        <v>0</v>
      </c>
      <c r="E33" s="45"/>
      <c r="F33" s="23">
        <f t="shared" si="4"/>
        <v>0</v>
      </c>
      <c r="G33" s="32"/>
      <c r="H33" s="46"/>
      <c r="I33" s="45"/>
      <c r="J33" s="23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0</v>
      </c>
      <c r="E34" s="40"/>
      <c r="F34" s="20">
        <f t="shared" si="4"/>
        <v>0</v>
      </c>
      <c r="G34" s="32"/>
      <c r="H34" s="39"/>
      <c r="I34" s="40"/>
      <c r="J34" s="20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/>
      <c r="F36" s="20">
        <f t="shared" si="4"/>
        <v>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10000000</v>
      </c>
      <c r="E38" s="40"/>
      <c r="F38" s="20">
        <f t="shared" si="4"/>
        <v>10000000</v>
      </c>
      <c r="G38" s="32"/>
      <c r="H38" s="41"/>
      <c r="I38" s="40"/>
      <c r="J38" s="20">
        <f t="shared" si="5"/>
        <v>0</v>
      </c>
      <c r="K38" s="32"/>
      <c r="L38" s="41">
        <f t="shared" si="6"/>
        <v>10000000</v>
      </c>
      <c r="M38" s="42">
        <f t="shared" si="7"/>
        <v>10000000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54255347</v>
      </c>
      <c r="E42" s="49">
        <f>SUM(E31:E41)</f>
        <v>0</v>
      </c>
      <c r="F42" s="50">
        <f>SUM(F31:F41)</f>
        <v>54255347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54255347</v>
      </c>
      <c r="M42" s="50">
        <f>SUM(M31:M41)</f>
        <v>54255347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55"/>
      <c r="F45" s="14">
        <f>SUM(D45:E45)</f>
        <v>0</v>
      </c>
      <c r="G45" s="32"/>
      <c r="H45" s="54"/>
      <c r="I45" s="36"/>
      <c r="J45" s="14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>
        <f>M45</f>
        <v>0</v>
      </c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20">
        <f>SUM(D48:E48)</f>
        <v>0</v>
      </c>
      <c r="G48" s="32"/>
      <c r="H48" s="39"/>
      <c r="I48" s="40"/>
      <c r="J48" s="20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58596</v>
      </c>
      <c r="E69" s="36"/>
      <c r="F69" s="14">
        <f>SUM(D69:E69)</f>
        <v>58596</v>
      </c>
      <c r="G69" s="32"/>
      <c r="H69" s="35"/>
      <c r="I69" s="36"/>
      <c r="J69" s="14">
        <f>SUM(H69:I69)</f>
        <v>0</v>
      </c>
      <c r="K69" s="32"/>
      <c r="L69" s="35">
        <f>D69-H69</f>
        <v>58596</v>
      </c>
      <c r="M69" s="37">
        <f>F69-J69</f>
        <v>58596</v>
      </c>
      <c r="N69" s="32"/>
      <c r="O69" s="35"/>
      <c r="P69" s="36"/>
      <c r="Q69" s="37"/>
      <c r="S69" s="15">
        <f>SUMIF(M69:M70,"&gt;0")</f>
        <v>58596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58596</v>
      </c>
      <c r="E72" s="49">
        <f>SUM(E69:E70)</f>
        <v>0</v>
      </c>
      <c r="F72" s="50">
        <f>SUM(F69:F70)</f>
        <v>58596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58596</v>
      </c>
      <c r="M72" s="50">
        <f>SUM(M69:M70)</f>
        <v>58596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97720406</v>
      </c>
      <c r="E75" s="55"/>
      <c r="F75" s="14">
        <f>SUM(D75:E75)</f>
        <v>97720406</v>
      </c>
      <c r="G75" s="32"/>
      <c r="H75" s="54"/>
      <c r="I75" s="36"/>
      <c r="J75" s="14">
        <f>SUM(H75:I75)</f>
        <v>0</v>
      </c>
      <c r="K75" s="32"/>
      <c r="L75" s="35">
        <f>D75-H75</f>
        <v>97720406</v>
      </c>
      <c r="M75" s="37">
        <f>F75-J75</f>
        <v>97720406</v>
      </c>
      <c r="N75" s="32"/>
      <c r="O75" s="35"/>
      <c r="P75" s="36"/>
      <c r="Q75" s="37"/>
      <c r="S75" s="15">
        <f>SUMIF(M75:M76,"&gt;0")</f>
        <v>97720406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97720406</v>
      </c>
      <c r="E78" s="49">
        <f>SUM(E75:E76)</f>
        <v>0</v>
      </c>
      <c r="F78" s="50">
        <f>SUM(F75:F76)</f>
        <v>97720406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97720406</v>
      </c>
      <c r="M78" s="50">
        <f>SUM(M75:M76)</f>
        <v>97720406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407646716</v>
      </c>
      <c r="E110" s="66">
        <f t="shared" ref="E110:Q110" si="8">SUM(E28,E42,E50,E58,E66,E72,E78,E90,E97,E103,E84,E108)</f>
        <v>0</v>
      </c>
      <c r="F110" s="66">
        <f t="shared" si="8"/>
        <v>407646716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407646716</v>
      </c>
      <c r="M110" s="66">
        <f t="shared" si="8"/>
        <v>407646716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055D-E284-482C-A216-42DBC290F70D}">
  <sheetPr>
    <tabColor rgb="FFFFFF00"/>
  </sheetPr>
  <dimension ref="B1:S120"/>
  <sheetViews>
    <sheetView topLeftCell="F1" workbookViewId="0">
      <selection activeCell="P2" sqref="P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List'!B10</f>
        <v>GAGO Gold Inc.</v>
      </c>
      <c r="F2" s="148"/>
      <c r="G2" s="148"/>
      <c r="H2" s="148"/>
      <c r="I2" s="149"/>
      <c r="P2" t="s">
        <v>101</v>
      </c>
    </row>
    <row r="3" spans="2:19" ht="15" thickBot="1" x14ac:dyDescent="0.35">
      <c r="C3" s="2" t="s">
        <v>1</v>
      </c>
      <c r="E3" s="147">
        <f>'[1]Co Master List'!C10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 t="shared" si="0"/>
        <v>0</v>
      </c>
      <c r="G13" s="15"/>
      <c r="H13" s="21"/>
      <c r="I13" s="22"/>
      <c r="J13" s="23">
        <f t="shared" si="1"/>
        <v>0</v>
      </c>
      <c r="K13" s="15"/>
      <c r="L13" s="21">
        <f t="shared" si="2"/>
        <v>0</v>
      </c>
      <c r="M13" s="23">
        <f t="shared" si="3"/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/>
      <c r="E15" s="22"/>
      <c r="F15" s="23">
        <f t="shared" si="0"/>
        <v>0</v>
      </c>
      <c r="G15" s="15"/>
      <c r="H15" s="21"/>
      <c r="I15" s="22"/>
      <c r="J15" s="23">
        <f t="shared" si="1"/>
        <v>0</v>
      </c>
      <c r="K15" s="15"/>
      <c r="L15" s="21">
        <f t="shared" si="2"/>
        <v>0</v>
      </c>
      <c r="M15" s="23">
        <f t="shared" si="3"/>
        <v>0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15"/>
      <c r="H18" s="18"/>
      <c r="I18" s="19"/>
      <c r="J18" s="20">
        <f t="shared" si="1"/>
        <v>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/>
      <c r="E20" s="24"/>
      <c r="F20" s="20">
        <f t="shared" si="0"/>
        <v>0</v>
      </c>
      <c r="G20" s="15"/>
      <c r="H20" s="18"/>
      <c r="I20" s="19"/>
      <c r="J20" s="20">
        <f t="shared" si="1"/>
        <v>0</v>
      </c>
      <c r="K20" s="15"/>
      <c r="L20" s="18">
        <f t="shared" si="2"/>
        <v>0</v>
      </c>
      <c r="M20" s="20">
        <f t="shared" si="3"/>
        <v>0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2"/>
        <v>0</v>
      </c>
      <c r="M26" s="20">
        <f t="shared" si="3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0</v>
      </c>
      <c r="E28" s="28">
        <f>SUM(E11:E26)</f>
        <v>0</v>
      </c>
      <c r="F28" s="29">
        <f>SUM(F11:F26)</f>
        <v>0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0</v>
      </c>
      <c r="M28" s="29">
        <f>SUM(M11:M26)</f>
        <v>0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 t="shared" ref="F31:F41" si="4">SUM(D31:E31)</f>
        <v>0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94000</v>
      </c>
    </row>
    <row r="32" spans="2:19" x14ac:dyDescent="0.3">
      <c r="B32" s="16">
        <v>2.2999999999999998</v>
      </c>
      <c r="C32" s="38" t="s">
        <v>43</v>
      </c>
      <c r="D32" s="39">
        <v>65000</v>
      </c>
      <c r="E32" s="40">
        <f>'[2]GAGO Gold Inc.'!$E$19</f>
        <v>-65000</v>
      </c>
      <c r="F32" s="20">
        <f t="shared" si="4"/>
        <v>0</v>
      </c>
      <c r="G32" s="32"/>
      <c r="H32" s="41"/>
      <c r="I32" s="40"/>
      <c r="J32" s="20">
        <f t="shared" si="5"/>
        <v>0</v>
      </c>
      <c r="K32" s="32"/>
      <c r="L32" s="41">
        <f t="shared" si="6"/>
        <v>65000</v>
      </c>
      <c r="M32" s="42">
        <f t="shared" si="7"/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>
        <v>0</v>
      </c>
      <c r="E33" s="45"/>
      <c r="F33" s="23">
        <f t="shared" si="4"/>
        <v>0</v>
      </c>
      <c r="G33" s="32"/>
      <c r="H33" s="46"/>
      <c r="I33" s="45"/>
      <c r="J33" s="23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1000</v>
      </c>
      <c r="E34" s="40">
        <f>'[2]GAGO Gold Inc.'!$E$34</f>
        <v>57000</v>
      </c>
      <c r="F34" s="20">
        <f t="shared" si="4"/>
        <v>58000</v>
      </c>
      <c r="G34" s="32"/>
      <c r="H34" s="39"/>
      <c r="I34" s="40"/>
      <c r="J34" s="20">
        <f t="shared" si="5"/>
        <v>0</v>
      </c>
      <c r="K34" s="32"/>
      <c r="L34" s="41">
        <f t="shared" si="6"/>
        <v>1000</v>
      </c>
      <c r="M34" s="42">
        <f t="shared" si="7"/>
        <v>58000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>
        <f>'[2]GAGO Gold Inc.'!$E$49</f>
        <v>6000</v>
      </c>
      <c r="F36" s="20">
        <f t="shared" si="4"/>
        <v>6000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6000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40">
        <f>'[2]GAGO Gold Inc.'!$E$64</f>
        <v>30000</v>
      </c>
      <c r="F38" s="20">
        <f t="shared" si="4"/>
        <v>30000</v>
      </c>
      <c r="G38" s="32"/>
      <c r="H38" s="41"/>
      <c r="I38" s="40"/>
      <c r="J38" s="20">
        <f t="shared" si="5"/>
        <v>0</v>
      </c>
      <c r="K38" s="32"/>
      <c r="L38" s="41">
        <f t="shared" si="6"/>
        <v>0</v>
      </c>
      <c r="M38" s="42">
        <f t="shared" si="7"/>
        <v>30000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66000</v>
      </c>
      <c r="E42" s="49">
        <f>SUM(E31:E41)</f>
        <v>28000</v>
      </c>
      <c r="F42" s="50">
        <f>SUM(F31:F41)</f>
        <v>94000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66000</v>
      </c>
      <c r="M42" s="50">
        <f>SUM(M31:M41)</f>
        <v>94000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>
        <v>276476797</v>
      </c>
      <c r="E45" s="55"/>
      <c r="F45" s="14">
        <f>SUM(D45:E45)</f>
        <v>276476797</v>
      </c>
      <c r="G45" s="32"/>
      <c r="H45" s="54"/>
      <c r="I45" s="36"/>
      <c r="J45" s="14">
        <f>SUM(H45:I45)</f>
        <v>0</v>
      </c>
      <c r="K45" s="32"/>
      <c r="L45" s="35">
        <f>D45-H45</f>
        <v>276476797</v>
      </c>
      <c r="M45" s="37">
        <f>F45-J45</f>
        <v>276476797</v>
      </c>
      <c r="N45" s="32"/>
      <c r="O45" s="35"/>
      <c r="P45" s="36"/>
      <c r="Q45" s="37"/>
      <c r="S45" s="15">
        <f>SUMIF(M45:M49,"&gt;0")</f>
        <v>296836161</v>
      </c>
    </row>
    <row r="46" spans="2:19" x14ac:dyDescent="0.3">
      <c r="B46" s="16">
        <v>3.2</v>
      </c>
      <c r="C46" s="38" t="s">
        <v>58</v>
      </c>
      <c r="D46" s="41">
        <v>0</v>
      </c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>
        <v>117040</v>
      </c>
      <c r="E47" s="45"/>
      <c r="F47" s="23">
        <f>SUM(D47:E47)</f>
        <v>117040</v>
      </c>
      <c r="G47" s="32"/>
      <c r="H47" s="46"/>
      <c r="I47" s="45"/>
      <c r="J47" s="23">
        <f>SUM(H47:I47)</f>
        <v>0</v>
      </c>
      <c r="K47" s="32"/>
      <c r="L47" s="46">
        <f>D47-H47</f>
        <v>117040</v>
      </c>
      <c r="M47" s="47">
        <f>F47-J47</f>
        <v>117040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>
        <v>20242324</v>
      </c>
      <c r="E48" s="40"/>
      <c r="F48" s="20">
        <f>SUM(D48:E48)</f>
        <v>20242324</v>
      </c>
      <c r="G48" s="32"/>
      <c r="H48" s="39"/>
      <c r="I48" s="40"/>
      <c r="J48" s="20">
        <f>SUM(H48:I48)</f>
        <v>0</v>
      </c>
      <c r="K48" s="32"/>
      <c r="L48" s="41">
        <f>D48-H48</f>
        <v>20242324</v>
      </c>
      <c r="M48" s="42">
        <f>F48-J48</f>
        <v>20242324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>
        <v>0</v>
      </c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296836161</v>
      </c>
      <c r="E50" s="49">
        <f>SUM(E45:E49)</f>
        <v>0</v>
      </c>
      <c r="F50" s="50">
        <f>SUM(F45:F49)</f>
        <v>296836161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296836161</v>
      </c>
      <c r="M50" s="50">
        <f>SUM(M45:M49)</f>
        <v>296836161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2081045</v>
      </c>
      <c r="E75" s="55"/>
      <c r="F75" s="80">
        <f>SUM(D75:E75)</f>
        <v>2081045</v>
      </c>
      <c r="G75" s="32"/>
      <c r="H75" s="54"/>
      <c r="I75" s="36"/>
      <c r="J75" s="14">
        <f>SUM(H75:I75)</f>
        <v>0</v>
      </c>
      <c r="K75" s="32"/>
      <c r="L75" s="35">
        <f>D75-H75</f>
        <v>2081045</v>
      </c>
      <c r="M75" s="37">
        <f>F75-J75</f>
        <v>2081045</v>
      </c>
      <c r="N75" s="32"/>
      <c r="O75" s="35"/>
      <c r="P75" s="36"/>
      <c r="Q75" s="37"/>
      <c r="S75" s="15">
        <f>SUMIF(M75:M76,"&gt;0")</f>
        <v>2081045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2081045</v>
      </c>
      <c r="E78" s="49">
        <f>SUM(E75:E76)</f>
        <v>0</v>
      </c>
      <c r="F78" s="50">
        <f>SUM(F75:F76)</f>
        <v>2081045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2081045</v>
      </c>
      <c r="M78" s="50">
        <f>SUM(M75:M76)</f>
        <v>2081045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298983206</v>
      </c>
      <c r="E110" s="66">
        <f t="shared" ref="E110:Q110" si="8">SUM(E28,E42,E50,E58,E66,E72,E78,E90,E97,E103,E84,E108)</f>
        <v>28000</v>
      </c>
      <c r="F110" s="66">
        <f t="shared" si="8"/>
        <v>299011206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298983206</v>
      </c>
      <c r="M110" s="66">
        <f t="shared" si="8"/>
        <v>299011206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0423-75A4-43E7-AA1F-40F3D0B6024F}">
  <sheetPr>
    <tabColor rgb="FFFFFF00"/>
  </sheetPr>
  <dimension ref="B1:S120"/>
  <sheetViews>
    <sheetView topLeftCell="J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List'!B11</f>
        <v>Toolsie Persaud Quarries Inc.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List'!C11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110191905</v>
      </c>
    </row>
    <row r="12" spans="2:19" x14ac:dyDescent="0.3">
      <c r="B12" s="16">
        <v>1.2</v>
      </c>
      <c r="C12" s="17" t="s">
        <v>18</v>
      </c>
      <c r="D12" s="18">
        <v>5274300</v>
      </c>
      <c r="E12" s="19"/>
      <c r="F12" s="20">
        <f t="shared" si="0"/>
        <v>5274300</v>
      </c>
      <c r="G12" s="15"/>
      <c r="H12" s="18"/>
      <c r="I12" s="19"/>
      <c r="J12" s="20">
        <f t="shared" si="1"/>
        <v>0</v>
      </c>
      <c r="K12" s="15"/>
      <c r="L12" s="18">
        <f t="shared" si="2"/>
        <v>5274300</v>
      </c>
      <c r="M12" s="20">
        <f t="shared" si="3"/>
        <v>5274300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>
        <v>55474620</v>
      </c>
      <c r="E13" s="22"/>
      <c r="F13" s="23">
        <f t="shared" si="0"/>
        <v>55474620</v>
      </c>
      <c r="G13" s="15"/>
      <c r="H13" s="21"/>
      <c r="I13" s="22"/>
      <c r="J13" s="23">
        <f t="shared" si="1"/>
        <v>0</v>
      </c>
      <c r="K13" s="15"/>
      <c r="L13" s="21">
        <f t="shared" si="2"/>
        <v>55474620</v>
      </c>
      <c r="M13" s="23">
        <f t="shared" si="3"/>
        <v>55474620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>
        <v>30462593</v>
      </c>
      <c r="E15" s="22"/>
      <c r="F15" s="23">
        <f t="shared" si="0"/>
        <v>30462593</v>
      </c>
      <c r="G15" s="15"/>
      <c r="H15" s="21"/>
      <c r="I15" s="22"/>
      <c r="J15" s="23">
        <f t="shared" si="1"/>
        <v>0</v>
      </c>
      <c r="K15" s="15"/>
      <c r="L15" s="21">
        <f t="shared" si="2"/>
        <v>30462593</v>
      </c>
      <c r="M15" s="23">
        <f t="shared" si="3"/>
        <v>30462593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>
        <v>459617</v>
      </c>
      <c r="E18" s="19"/>
      <c r="F18" s="20">
        <f t="shared" si="0"/>
        <v>459617</v>
      </c>
      <c r="G18" s="15"/>
      <c r="H18" s="18"/>
      <c r="I18" s="19"/>
      <c r="J18" s="20">
        <f t="shared" si="1"/>
        <v>0</v>
      </c>
      <c r="K18" s="15"/>
      <c r="L18" s="18">
        <f t="shared" si="2"/>
        <v>459617</v>
      </c>
      <c r="M18" s="20">
        <f t="shared" si="3"/>
        <v>459617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>
        <v>18518275</v>
      </c>
      <c r="E20" s="24"/>
      <c r="F20" s="20">
        <f t="shared" si="0"/>
        <v>18518275</v>
      </c>
      <c r="G20" s="15"/>
      <c r="H20" s="18"/>
      <c r="I20" s="19"/>
      <c r="J20" s="20">
        <f t="shared" si="1"/>
        <v>0</v>
      </c>
      <c r="K20" s="15"/>
      <c r="L20" s="18">
        <f t="shared" si="2"/>
        <v>18518275</v>
      </c>
      <c r="M20" s="20">
        <f t="shared" si="3"/>
        <v>18518275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>
        <v>2500</v>
      </c>
      <c r="E26" s="19"/>
      <c r="F26" s="20">
        <f t="shared" si="0"/>
        <v>2500</v>
      </c>
      <c r="G26" s="15"/>
      <c r="H26" s="18"/>
      <c r="I26" s="19"/>
      <c r="J26" s="20">
        <f t="shared" si="1"/>
        <v>0</v>
      </c>
      <c r="K26" s="15"/>
      <c r="L26" s="18">
        <f t="shared" si="2"/>
        <v>2500</v>
      </c>
      <c r="M26" s="20">
        <f t="shared" si="3"/>
        <v>2500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110191905</v>
      </c>
      <c r="E28" s="28">
        <f>SUM(E11:E26)</f>
        <v>0</v>
      </c>
      <c r="F28" s="29">
        <f>SUM(F11:F26)</f>
        <v>110191905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110191905</v>
      </c>
      <c r="M28" s="29">
        <f>SUM(M11:M26)</f>
        <v>110191905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10888549</v>
      </c>
      <c r="E31" s="36"/>
      <c r="F31" s="14">
        <f t="shared" ref="F31:F41" si="4">SUM(D31:E31)</f>
        <v>10888549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10888549</v>
      </c>
      <c r="M31" s="37">
        <f t="shared" ref="M31:M41" si="7">F31-J31</f>
        <v>10888549</v>
      </c>
      <c r="N31" s="32"/>
      <c r="O31" s="35"/>
      <c r="P31" s="36"/>
      <c r="Q31" s="37"/>
      <c r="S31" s="15">
        <f>SUMIF(M31:M41,"&gt;0")</f>
        <v>14470049</v>
      </c>
    </row>
    <row r="32" spans="2:19" x14ac:dyDescent="0.3">
      <c r="B32" s="16">
        <v>2.2999999999999998</v>
      </c>
      <c r="C32" s="38" t="s">
        <v>43</v>
      </c>
      <c r="D32" s="39">
        <v>3597324</v>
      </c>
      <c r="E32" s="40">
        <f>'[2]Toolsie Persaud Quarries Inc.'!$E$19</f>
        <v>-15824</v>
      </c>
      <c r="F32" s="20">
        <f t="shared" si="4"/>
        <v>3581500</v>
      </c>
      <c r="G32" s="32"/>
      <c r="H32" s="41"/>
      <c r="I32" s="40"/>
      <c r="J32" s="20">
        <f t="shared" si="5"/>
        <v>0</v>
      </c>
      <c r="K32" s="32"/>
      <c r="L32" s="41">
        <f t="shared" si="6"/>
        <v>3597324</v>
      </c>
      <c r="M32" s="42">
        <f t="shared" si="7"/>
        <v>3581500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>
        <v>0</v>
      </c>
      <c r="E33" s="45"/>
      <c r="F33" s="23">
        <f t="shared" si="4"/>
        <v>0</v>
      </c>
      <c r="G33" s="32"/>
      <c r="H33" s="46"/>
      <c r="I33" s="45"/>
      <c r="J33" s="23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0</v>
      </c>
      <c r="E34" s="40"/>
      <c r="F34" s="20">
        <f t="shared" si="4"/>
        <v>0</v>
      </c>
      <c r="G34" s="32"/>
      <c r="H34" s="39"/>
      <c r="I34" s="40"/>
      <c r="J34" s="20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/>
      <c r="F36" s="20">
        <f t="shared" si="4"/>
        <v>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40"/>
      <c r="F38" s="20">
        <f t="shared" si="4"/>
        <v>0</v>
      </c>
      <c r="G38" s="32"/>
      <c r="H38" s="41"/>
      <c r="I38" s="40"/>
      <c r="J38" s="20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14485873</v>
      </c>
      <c r="E42" s="49">
        <f>SUM(E31:E41)</f>
        <v>-15824</v>
      </c>
      <c r="F42" s="50">
        <f>SUM(F31:F41)</f>
        <v>14470049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14485873</v>
      </c>
      <c r="M42" s="50">
        <f>SUM(M31:M41)</f>
        <v>14470049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55"/>
      <c r="F45" s="14">
        <f>SUM(D45:E45)</f>
        <v>0</v>
      </c>
      <c r="G45" s="32"/>
      <c r="H45" s="54"/>
      <c r="I45" s="36"/>
      <c r="J45" s="14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>
        <f>M45</f>
        <v>0</v>
      </c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20">
        <f>SUM(D48:E48)</f>
        <v>0</v>
      </c>
      <c r="G48" s="32"/>
      <c r="H48" s="39"/>
      <c r="I48" s="40"/>
      <c r="J48" s="20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20295601</v>
      </c>
      <c r="E75" s="55"/>
      <c r="F75" s="14">
        <f>SUM(D75:E75)</f>
        <v>20295601</v>
      </c>
      <c r="G75" s="32"/>
      <c r="H75" s="54"/>
      <c r="I75" s="36"/>
      <c r="J75" s="14">
        <f>SUM(H75:I75)</f>
        <v>0</v>
      </c>
      <c r="K75" s="32"/>
      <c r="L75" s="35">
        <f>D75-H75</f>
        <v>20295601</v>
      </c>
      <c r="M75" s="37">
        <f>F75-J75</f>
        <v>20295601</v>
      </c>
      <c r="N75" s="32"/>
      <c r="O75" s="35"/>
      <c r="P75" s="36"/>
      <c r="Q75" s="37"/>
      <c r="S75" s="15">
        <f>SUMIF(M75:M76,"&gt;0")</f>
        <v>20295601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20295601</v>
      </c>
      <c r="E78" s="49">
        <f>SUM(E75:E76)</f>
        <v>0</v>
      </c>
      <c r="F78" s="50">
        <f>SUM(F75:F76)</f>
        <v>20295601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20295601</v>
      </c>
      <c r="M78" s="50">
        <f>SUM(M75:M76)</f>
        <v>20295601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144973379</v>
      </c>
      <c r="E110" s="66">
        <f t="shared" ref="E110:Q110" si="8">SUM(E28,E42,E50,E58,E66,E72,E78,E90,E97,E103,E84,E108)</f>
        <v>-15824</v>
      </c>
      <c r="F110" s="66">
        <f t="shared" si="8"/>
        <v>144957555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144973379</v>
      </c>
      <c r="M110" s="66">
        <f t="shared" si="8"/>
        <v>144957555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BF0B-7D0B-4A99-8173-C40AC897F384}">
  <sheetPr>
    <tabColor rgb="FFFFFF00"/>
  </sheetPr>
  <dimension ref="B1:S120"/>
  <sheetViews>
    <sheetView topLeftCell="J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List'!B12</f>
        <v>S.A.B. Mining Inc.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List'!C12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 t="shared" si="0"/>
        <v>0</v>
      </c>
      <c r="G13" s="15"/>
      <c r="H13" s="21"/>
      <c r="I13" s="22"/>
      <c r="J13" s="23">
        <f t="shared" si="1"/>
        <v>0</v>
      </c>
      <c r="K13" s="15"/>
      <c r="L13" s="21">
        <f t="shared" si="2"/>
        <v>0</v>
      </c>
      <c r="M13" s="23">
        <f t="shared" si="3"/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/>
      <c r="E15" s="22"/>
      <c r="F15" s="23">
        <f t="shared" si="0"/>
        <v>0</v>
      </c>
      <c r="G15" s="15"/>
      <c r="H15" s="21"/>
      <c r="I15" s="22"/>
      <c r="J15" s="23">
        <f t="shared" si="1"/>
        <v>0</v>
      </c>
      <c r="K15" s="15"/>
      <c r="L15" s="21">
        <f t="shared" si="2"/>
        <v>0</v>
      </c>
      <c r="M15" s="23">
        <f t="shared" si="3"/>
        <v>0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15"/>
      <c r="H18" s="18"/>
      <c r="I18" s="19"/>
      <c r="J18" s="20">
        <f t="shared" si="1"/>
        <v>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/>
      <c r="E20" s="24"/>
      <c r="F20" s="20">
        <f t="shared" si="0"/>
        <v>0</v>
      </c>
      <c r="G20" s="15"/>
      <c r="H20" s="18"/>
      <c r="I20" s="19"/>
      <c r="J20" s="20">
        <f t="shared" si="1"/>
        <v>0</v>
      </c>
      <c r="K20" s="15"/>
      <c r="L20" s="18">
        <f t="shared" si="2"/>
        <v>0</v>
      </c>
      <c r="M20" s="20">
        <f t="shared" si="3"/>
        <v>0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2"/>
        <v>0</v>
      </c>
      <c r="M26" s="20">
        <f t="shared" si="3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0</v>
      </c>
      <c r="E28" s="28">
        <f>SUM(E11:E26)</f>
        <v>0</v>
      </c>
      <c r="F28" s="29">
        <f>SUM(F11:F26)</f>
        <v>0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0</v>
      </c>
      <c r="M28" s="29">
        <f>SUM(M11:M26)</f>
        <v>0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 t="shared" ref="F31:F41" si="4">SUM(D31:E31)</f>
        <v>0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10838389</v>
      </c>
    </row>
    <row r="32" spans="2:19" x14ac:dyDescent="0.3">
      <c r="B32" s="16">
        <v>2.2999999999999998</v>
      </c>
      <c r="C32" s="38" t="s">
        <v>43</v>
      </c>
      <c r="D32" s="39">
        <v>0</v>
      </c>
      <c r="E32" s="40">
        <f>'[2]S.A.B. Mining Inc.'!$E$18</f>
        <v>8336410</v>
      </c>
      <c r="F32" s="20">
        <f t="shared" si="4"/>
        <v>8336410</v>
      </c>
      <c r="G32" s="32"/>
      <c r="H32" s="41"/>
      <c r="I32" s="40"/>
      <c r="J32" s="20">
        <f t="shared" si="5"/>
        <v>0</v>
      </c>
      <c r="K32" s="32"/>
      <c r="L32" s="41">
        <f t="shared" si="6"/>
        <v>0</v>
      </c>
      <c r="M32" s="42">
        <f t="shared" si="7"/>
        <v>8336410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>
        <v>1975979</v>
      </c>
      <c r="E33" s="45"/>
      <c r="F33" s="23">
        <f t="shared" si="4"/>
        <v>1975979</v>
      </c>
      <c r="G33" s="32"/>
      <c r="H33" s="46"/>
      <c r="I33" s="45"/>
      <c r="J33" s="23">
        <f t="shared" si="5"/>
        <v>0</v>
      </c>
      <c r="K33" s="32"/>
      <c r="L33" s="46">
        <f t="shared" si="6"/>
        <v>1975979</v>
      </c>
      <c r="M33" s="47">
        <f t="shared" si="7"/>
        <v>1975979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0</v>
      </c>
      <c r="E34" s="40">
        <f>'[2]S.A.B. Mining Inc.'!$E$34</f>
        <v>27000</v>
      </c>
      <c r="F34" s="20">
        <f t="shared" si="4"/>
        <v>27000</v>
      </c>
      <c r="G34" s="32"/>
      <c r="H34" s="39"/>
      <c r="I34" s="40"/>
      <c r="J34" s="20">
        <f t="shared" si="5"/>
        <v>0</v>
      </c>
      <c r="K34" s="32"/>
      <c r="L34" s="41">
        <f t="shared" si="6"/>
        <v>0</v>
      </c>
      <c r="M34" s="42">
        <f t="shared" si="7"/>
        <v>27000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>
        <f>'[2]S.A.B. Mining Inc.'!$E$49</f>
        <v>208000</v>
      </c>
      <c r="F35" s="23">
        <f t="shared" si="4"/>
        <v>208000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208000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>
        <f>'[2]S.A.B. Mining Inc.'!$E$64</f>
        <v>91000</v>
      </c>
      <c r="F36" s="20">
        <f t="shared" si="4"/>
        <v>91000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91000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40">
        <f>'[2]S.A.B. Mining Inc.'!$E$79</f>
        <v>200000</v>
      </c>
      <c r="F38" s="20">
        <f t="shared" si="4"/>
        <v>200000</v>
      </c>
      <c r="G38" s="32"/>
      <c r="H38" s="41"/>
      <c r="I38" s="40"/>
      <c r="J38" s="20">
        <f t="shared" si="5"/>
        <v>0</v>
      </c>
      <c r="K38" s="32"/>
      <c r="L38" s="41">
        <f t="shared" si="6"/>
        <v>0</v>
      </c>
      <c r="M38" s="42">
        <f t="shared" si="7"/>
        <v>200000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1975979</v>
      </c>
      <c r="E42" s="49">
        <f>SUM(E31:E41)</f>
        <v>8862410</v>
      </c>
      <c r="F42" s="50">
        <f>SUM(F31:F41)</f>
        <v>10838389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1975979</v>
      </c>
      <c r="M42" s="50">
        <f>SUM(M31:M41)</f>
        <v>10838389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55"/>
      <c r="F45" s="14">
        <f>SUM(D45:E45)</f>
        <v>0</v>
      </c>
      <c r="G45" s="32"/>
      <c r="H45" s="54"/>
      <c r="I45" s="36"/>
      <c r="J45" s="14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>
        <f>M45</f>
        <v>0</v>
      </c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20">
        <f>SUM(D48:E48)</f>
        <v>0</v>
      </c>
      <c r="G48" s="32"/>
      <c r="H48" s="39"/>
      <c r="I48" s="40"/>
      <c r="J48" s="20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1944562</v>
      </c>
      <c r="E75" s="55"/>
      <c r="F75" s="14">
        <f>SUM(D75:E75)</f>
        <v>1944562</v>
      </c>
      <c r="G75" s="32"/>
      <c r="H75" s="54"/>
      <c r="I75" s="36"/>
      <c r="J75" s="14">
        <f>SUM(H75:I75)</f>
        <v>0</v>
      </c>
      <c r="K75" s="32"/>
      <c r="L75" s="35">
        <f>D75-H75</f>
        <v>1944562</v>
      </c>
      <c r="M75" s="37">
        <f>F75-J75</f>
        <v>1944562</v>
      </c>
      <c r="N75" s="32"/>
      <c r="O75" s="35"/>
      <c r="P75" s="36"/>
      <c r="Q75" s="37"/>
      <c r="S75" s="15">
        <f>SUMIF(M75:M76,"&gt;0")</f>
        <v>1944562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1944562</v>
      </c>
      <c r="E78" s="49">
        <f>SUM(E75:E76)</f>
        <v>0</v>
      </c>
      <c r="F78" s="50">
        <f>SUM(F75:F76)</f>
        <v>1944562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1944562</v>
      </c>
      <c r="M78" s="50">
        <f>SUM(M75:M76)</f>
        <v>1944562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3920541</v>
      </c>
      <c r="E110" s="66">
        <f t="shared" ref="E110:Q110" si="8">SUM(E28,E42,E50,E58,E66,E72,E78,E90,E97,E103,E84,E108)</f>
        <v>8862410</v>
      </c>
      <c r="F110" s="66">
        <f t="shared" si="8"/>
        <v>12782951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3920541</v>
      </c>
      <c r="M110" s="66">
        <f t="shared" si="8"/>
        <v>12782951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F8FA-84CC-43FF-94BD-F0AF1AF33957}">
  <sheetPr>
    <tabColor rgb="FFFFFF00"/>
  </sheetPr>
  <dimension ref="B1:S120"/>
  <sheetViews>
    <sheetView topLeftCell="F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List'!B13</f>
        <v>Alki Investment &amp; Trading Company Inc.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List'!C13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192139041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>
        <v>5465390</v>
      </c>
      <c r="E13" s="22"/>
      <c r="F13" s="23">
        <f t="shared" si="0"/>
        <v>5465390</v>
      </c>
      <c r="G13" s="15"/>
      <c r="H13" s="21"/>
      <c r="I13" s="22"/>
      <c r="J13" s="23">
        <f t="shared" si="1"/>
        <v>0</v>
      </c>
      <c r="K13" s="15"/>
      <c r="L13" s="21">
        <f t="shared" si="2"/>
        <v>5465390</v>
      </c>
      <c r="M13" s="23">
        <f t="shared" si="3"/>
        <v>5465390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>
        <v>3666538</v>
      </c>
      <c r="E15" s="22"/>
      <c r="F15" s="23">
        <f t="shared" si="0"/>
        <v>3666538</v>
      </c>
      <c r="G15" s="15"/>
      <c r="H15" s="21"/>
      <c r="I15" s="22"/>
      <c r="J15" s="23">
        <f t="shared" si="1"/>
        <v>0</v>
      </c>
      <c r="K15" s="15"/>
      <c r="L15" s="21">
        <f t="shared" si="2"/>
        <v>3666538</v>
      </c>
      <c r="M15" s="23">
        <f t="shared" si="3"/>
        <v>3666538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>
        <v>183007113</v>
      </c>
      <c r="E17" s="22"/>
      <c r="F17" s="23">
        <f t="shared" si="0"/>
        <v>183007113</v>
      </c>
      <c r="G17" s="15"/>
      <c r="H17" s="21"/>
      <c r="I17" s="22"/>
      <c r="J17" s="23">
        <f t="shared" si="1"/>
        <v>0</v>
      </c>
      <c r="K17" s="15"/>
      <c r="L17" s="21">
        <f t="shared" si="2"/>
        <v>183007113</v>
      </c>
      <c r="M17" s="23">
        <f t="shared" si="3"/>
        <v>183007113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15"/>
      <c r="H18" s="18"/>
      <c r="I18" s="19"/>
      <c r="J18" s="20">
        <f t="shared" si="1"/>
        <v>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/>
      <c r="E20" s="24"/>
      <c r="F20" s="20">
        <f t="shared" si="0"/>
        <v>0</v>
      </c>
      <c r="G20" s="15"/>
      <c r="H20" s="18"/>
      <c r="I20" s="19"/>
      <c r="J20" s="20">
        <f t="shared" si="1"/>
        <v>0</v>
      </c>
      <c r="K20" s="15"/>
      <c r="L20" s="18">
        <f t="shared" si="2"/>
        <v>0</v>
      </c>
      <c r="M20" s="20">
        <f t="shared" si="3"/>
        <v>0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2"/>
        <v>0</v>
      </c>
      <c r="M26" s="20">
        <f t="shared" si="3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192139041</v>
      </c>
      <c r="E28" s="28">
        <f>SUM(E11:E26)</f>
        <v>0</v>
      </c>
      <c r="F28" s="29">
        <f>SUM(F11:F26)</f>
        <v>192139041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192139041</v>
      </c>
      <c r="M28" s="29">
        <f>SUM(M11:M26)</f>
        <v>192139041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 t="shared" ref="F31:F41" si="4">SUM(D31:E31)</f>
        <v>0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>
        <v>0</v>
      </c>
      <c r="E32" s="40"/>
      <c r="F32" s="20">
        <f t="shared" si="4"/>
        <v>0</v>
      </c>
      <c r="G32" s="32"/>
      <c r="H32" s="41"/>
      <c r="I32" s="40"/>
      <c r="J32" s="20">
        <f t="shared" si="5"/>
        <v>0</v>
      </c>
      <c r="K32" s="32"/>
      <c r="L32" s="41">
        <f t="shared" si="6"/>
        <v>0</v>
      </c>
      <c r="M32" s="42">
        <f t="shared" si="7"/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>
        <v>0</v>
      </c>
      <c r="E33" s="45"/>
      <c r="F33" s="23">
        <f t="shared" si="4"/>
        <v>0</v>
      </c>
      <c r="G33" s="32"/>
      <c r="H33" s="46"/>
      <c r="I33" s="45"/>
      <c r="J33" s="23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0</v>
      </c>
      <c r="E34" s="40"/>
      <c r="F34" s="20">
        <f t="shared" si="4"/>
        <v>0</v>
      </c>
      <c r="G34" s="32"/>
      <c r="H34" s="39"/>
      <c r="I34" s="40"/>
      <c r="J34" s="20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/>
      <c r="F36" s="20">
        <f t="shared" si="4"/>
        <v>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40"/>
      <c r="F38" s="20">
        <f t="shared" si="4"/>
        <v>0</v>
      </c>
      <c r="G38" s="32"/>
      <c r="H38" s="41"/>
      <c r="I38" s="40"/>
      <c r="J38" s="20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55"/>
      <c r="F45" s="14">
        <f>SUM(D45:E45)</f>
        <v>0</v>
      </c>
      <c r="G45" s="32"/>
      <c r="H45" s="54"/>
      <c r="I45" s="36"/>
      <c r="J45" s="14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>
        <f>M45</f>
        <v>0</v>
      </c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20">
        <f>SUM(D48:E48)</f>
        <v>0</v>
      </c>
      <c r="G48" s="32"/>
      <c r="H48" s="39"/>
      <c r="I48" s="40"/>
      <c r="J48" s="20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4771677</v>
      </c>
      <c r="E75" s="55"/>
      <c r="F75" s="14">
        <f>SUM(D75:E75)</f>
        <v>4771677</v>
      </c>
      <c r="G75" s="32"/>
      <c r="H75" s="54"/>
      <c r="I75" s="36"/>
      <c r="J75" s="14">
        <f>SUM(H75:I75)</f>
        <v>0</v>
      </c>
      <c r="K75" s="32"/>
      <c r="L75" s="35">
        <f>D75-H75</f>
        <v>4771677</v>
      </c>
      <c r="M75" s="37">
        <f>F75-J75</f>
        <v>4771677</v>
      </c>
      <c r="N75" s="32"/>
      <c r="O75" s="35"/>
      <c r="P75" s="36"/>
      <c r="Q75" s="37"/>
      <c r="S75" s="15">
        <f>SUMIF(M75:M76,"&gt;0")</f>
        <v>4771677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4771677</v>
      </c>
      <c r="E78" s="49">
        <f>SUM(E75:E76)</f>
        <v>0</v>
      </c>
      <c r="F78" s="50">
        <f>SUM(F75:F76)</f>
        <v>4771677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4771677</v>
      </c>
      <c r="M78" s="50">
        <f>SUM(M75:M76)</f>
        <v>4771677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196910718</v>
      </c>
      <c r="E110" s="66">
        <f t="shared" ref="E110:Q110" si="8">SUM(E28,E42,E50,E58,E66,E72,E78,E90,E97,E103,E84,E108)</f>
        <v>0</v>
      </c>
      <c r="F110" s="66">
        <f t="shared" si="8"/>
        <v>196910718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196910718</v>
      </c>
      <c r="M110" s="66">
        <f t="shared" si="8"/>
        <v>196910718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3B82-FC31-4564-9557-706462A2015D}">
  <sheetPr>
    <tabColor rgb="FFFFFF00"/>
  </sheetPr>
  <dimension ref="B1:S120"/>
  <sheetViews>
    <sheetView topLeftCell="F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List'!B14</f>
        <v>Alfro Alphonso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List'!C14</f>
        <v>110088437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 t="shared" si="0"/>
        <v>0</v>
      </c>
      <c r="G13" s="15"/>
      <c r="H13" s="21"/>
      <c r="I13" s="22"/>
      <c r="J13" s="23">
        <f t="shared" si="1"/>
        <v>0</v>
      </c>
      <c r="K13" s="15"/>
      <c r="L13" s="21">
        <f t="shared" si="2"/>
        <v>0</v>
      </c>
      <c r="M13" s="23">
        <f t="shared" si="3"/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/>
      <c r="E15" s="22"/>
      <c r="F15" s="23">
        <f t="shared" si="0"/>
        <v>0</v>
      </c>
      <c r="G15" s="15"/>
      <c r="H15" s="21"/>
      <c r="I15" s="22"/>
      <c r="J15" s="23">
        <f t="shared" si="1"/>
        <v>0</v>
      </c>
      <c r="K15" s="15"/>
      <c r="L15" s="21">
        <f t="shared" si="2"/>
        <v>0</v>
      </c>
      <c r="M15" s="23">
        <f t="shared" si="3"/>
        <v>0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15"/>
      <c r="H18" s="18"/>
      <c r="I18" s="19"/>
      <c r="J18" s="20">
        <f t="shared" si="1"/>
        <v>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/>
      <c r="E20" s="24"/>
      <c r="F20" s="20">
        <f t="shared" si="0"/>
        <v>0</v>
      </c>
      <c r="G20" s="15"/>
      <c r="H20" s="18"/>
      <c r="I20" s="19"/>
      <c r="J20" s="20">
        <f t="shared" si="1"/>
        <v>0</v>
      </c>
      <c r="K20" s="15"/>
      <c r="L20" s="18">
        <f t="shared" si="2"/>
        <v>0</v>
      </c>
      <c r="M20" s="20">
        <f t="shared" si="3"/>
        <v>0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2"/>
        <v>0</v>
      </c>
      <c r="M26" s="20">
        <f t="shared" si="3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0</v>
      </c>
      <c r="E28" s="28">
        <f>SUM(E11:E26)</f>
        <v>0</v>
      </c>
      <c r="F28" s="29">
        <f>SUM(F11:F26)</f>
        <v>0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0</v>
      </c>
      <c r="M28" s="29">
        <f>SUM(M11:M26)</f>
        <v>0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 t="shared" ref="F31:F41" si="4">SUM(D31:E31)</f>
        <v>0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389672943</v>
      </c>
    </row>
    <row r="32" spans="2:19" x14ac:dyDescent="0.3">
      <c r="B32" s="16">
        <v>2.2999999999999998</v>
      </c>
      <c r="C32" s="38" t="s">
        <v>43</v>
      </c>
      <c r="D32" s="39">
        <v>389418710</v>
      </c>
      <c r="E32" s="40">
        <f>'[2]Alfro Alphonso'!$E$19</f>
        <v>-197249</v>
      </c>
      <c r="F32" s="20">
        <f t="shared" si="4"/>
        <v>389221461</v>
      </c>
      <c r="G32" s="32"/>
      <c r="H32" s="41"/>
      <c r="I32" s="40"/>
      <c r="J32" s="20">
        <f t="shared" si="5"/>
        <v>0</v>
      </c>
      <c r="K32" s="32"/>
      <c r="L32" s="41">
        <f t="shared" si="6"/>
        <v>389418710</v>
      </c>
      <c r="M32" s="42">
        <f t="shared" si="7"/>
        <v>389221461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>
        <v>335</v>
      </c>
      <c r="E33" s="45"/>
      <c r="F33" s="23">
        <f t="shared" si="4"/>
        <v>335</v>
      </c>
      <c r="G33" s="32"/>
      <c r="H33" s="46"/>
      <c r="I33" s="45"/>
      <c r="J33" s="23">
        <f t="shared" si="5"/>
        <v>0</v>
      </c>
      <c r="K33" s="32"/>
      <c r="L33" s="46">
        <f t="shared" si="6"/>
        <v>335</v>
      </c>
      <c r="M33" s="47">
        <f t="shared" si="7"/>
        <v>335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128097</v>
      </c>
      <c r="E34" s="40">
        <f>'[2]Alfro Alphonso'!$E$34</f>
        <v>-124097</v>
      </c>
      <c r="F34" s="20">
        <f t="shared" si="4"/>
        <v>4000</v>
      </c>
      <c r="G34" s="32"/>
      <c r="H34" s="39"/>
      <c r="I34" s="40"/>
      <c r="J34" s="20">
        <f t="shared" si="5"/>
        <v>0</v>
      </c>
      <c r="K34" s="32"/>
      <c r="L34" s="41">
        <f t="shared" si="6"/>
        <v>128097</v>
      </c>
      <c r="M34" s="42">
        <f t="shared" si="7"/>
        <v>4000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>
        <f>'[2]Alfro Alphonso'!$E$49</f>
        <v>158800</v>
      </c>
      <c r="F36" s="20">
        <f t="shared" si="4"/>
        <v>158800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158800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200000</v>
      </c>
      <c r="E38" s="40"/>
      <c r="F38" s="20">
        <f t="shared" si="4"/>
        <v>200000</v>
      </c>
      <c r="G38" s="32"/>
      <c r="H38" s="41"/>
      <c r="I38" s="40"/>
      <c r="J38" s="20">
        <f t="shared" si="5"/>
        <v>0</v>
      </c>
      <c r="K38" s="32"/>
      <c r="L38" s="41">
        <f t="shared" si="6"/>
        <v>200000</v>
      </c>
      <c r="M38" s="42">
        <f t="shared" si="7"/>
        <v>200000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45">
        <f>'[2]Alfro Alphonso'!$E$64</f>
        <v>88347</v>
      </c>
      <c r="F41" s="23">
        <f t="shared" si="4"/>
        <v>88347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88347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389747142</v>
      </c>
      <c r="E42" s="49">
        <f>SUM(E31:E41)</f>
        <v>-74199</v>
      </c>
      <c r="F42" s="50">
        <f>SUM(F31:F41)</f>
        <v>389672943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389747142</v>
      </c>
      <c r="M42" s="50">
        <f>SUM(M31:M41)</f>
        <v>389672943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55"/>
      <c r="F45" s="14">
        <f>SUM(D45:E45)</f>
        <v>0</v>
      </c>
      <c r="G45" s="32"/>
      <c r="H45" s="54"/>
      <c r="I45" s="36"/>
      <c r="J45" s="14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>
        <f>M45</f>
        <v>0</v>
      </c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20">
        <f>SUM(D48:E48)</f>
        <v>0</v>
      </c>
      <c r="G48" s="32"/>
      <c r="H48" s="39"/>
      <c r="I48" s="40"/>
      <c r="J48" s="20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11" t="s">
        <v>71</v>
      </c>
      <c r="D69" s="81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17" t="s">
        <v>39</v>
      </c>
      <c r="D70" s="82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7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68"/>
      <c r="D72" s="83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0</v>
      </c>
      <c r="E75" s="55"/>
      <c r="F75" s="14">
        <f>SUM(D75:E75)</f>
        <v>0</v>
      </c>
      <c r="G75" s="32"/>
      <c r="H75" s="54"/>
      <c r="I75" s="36"/>
      <c r="J75" s="14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>SUM(E75:E76)</f>
        <v>0</v>
      </c>
      <c r="F78" s="50">
        <f>SUM(F75:F76)</f>
        <v>0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0</v>
      </c>
      <c r="M78" s="50">
        <f>SUM(M75:M76)</f>
        <v>0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389747142</v>
      </c>
      <c r="E110" s="66">
        <f t="shared" ref="E110:Q110" si="8">SUM(E28,E42,E50,E58,E66,E72,E78,E90,E97,E103,E84,E108)</f>
        <v>-74199</v>
      </c>
      <c r="F110" s="66">
        <f t="shared" si="8"/>
        <v>389672943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389747142</v>
      </c>
      <c r="M110" s="66">
        <f t="shared" si="8"/>
        <v>389672943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149F-5023-4F12-8BDB-4DC4FDF4641A}">
  <sheetPr>
    <tabColor rgb="FFFFFF00"/>
  </sheetPr>
  <dimension ref="B1:S120"/>
  <sheetViews>
    <sheetView topLeftCell="E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List'!B15</f>
        <v>Nazar Mohamed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List'!C15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165900855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 t="shared" si="0"/>
        <v>0</v>
      </c>
      <c r="G13" s="15"/>
      <c r="H13" s="21"/>
      <c r="I13" s="22"/>
      <c r="J13" s="23">
        <f t="shared" si="1"/>
        <v>0</v>
      </c>
      <c r="K13" s="15"/>
      <c r="L13" s="21">
        <f t="shared" si="2"/>
        <v>0</v>
      </c>
      <c r="M13" s="23">
        <f t="shared" si="3"/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>
        <v>139301033</v>
      </c>
      <c r="E14" s="19"/>
      <c r="F14" s="20">
        <f t="shared" si="0"/>
        <v>139301033</v>
      </c>
      <c r="G14" s="15"/>
      <c r="H14" s="18"/>
      <c r="I14" s="19"/>
      <c r="J14" s="20">
        <f t="shared" si="1"/>
        <v>0</v>
      </c>
      <c r="K14" s="15"/>
      <c r="L14" s="18">
        <f t="shared" si="2"/>
        <v>139301033</v>
      </c>
      <c r="M14" s="20">
        <f t="shared" si="3"/>
        <v>139301033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>
        <v>1774422</v>
      </c>
      <c r="E15" s="22"/>
      <c r="F15" s="23">
        <f t="shared" si="0"/>
        <v>1774422</v>
      </c>
      <c r="G15" s="15"/>
      <c r="H15" s="21"/>
      <c r="I15" s="22"/>
      <c r="J15" s="23">
        <f t="shared" si="1"/>
        <v>0</v>
      </c>
      <c r="K15" s="15"/>
      <c r="L15" s="21">
        <f t="shared" si="2"/>
        <v>1774422</v>
      </c>
      <c r="M15" s="23">
        <f t="shared" si="3"/>
        <v>1774422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15"/>
      <c r="H18" s="18"/>
      <c r="I18" s="19"/>
      <c r="J18" s="20">
        <f t="shared" si="1"/>
        <v>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/>
      <c r="E20" s="24"/>
      <c r="F20" s="20">
        <f t="shared" si="0"/>
        <v>0</v>
      </c>
      <c r="G20" s="15"/>
      <c r="H20" s="18"/>
      <c r="I20" s="19"/>
      <c r="J20" s="20">
        <f t="shared" si="1"/>
        <v>0</v>
      </c>
      <c r="K20" s="15"/>
      <c r="L20" s="18">
        <f t="shared" si="2"/>
        <v>0</v>
      </c>
      <c r="M20" s="20">
        <f t="shared" si="3"/>
        <v>0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>
        <v>24825400</v>
      </c>
      <c r="E21" s="22"/>
      <c r="F21" s="23">
        <f t="shared" si="0"/>
        <v>24825400</v>
      </c>
      <c r="G21" s="15"/>
      <c r="H21" s="21"/>
      <c r="I21" s="22"/>
      <c r="J21" s="23">
        <f t="shared" si="1"/>
        <v>0</v>
      </c>
      <c r="K21" s="15"/>
      <c r="L21" s="21">
        <f t="shared" si="2"/>
        <v>24825400</v>
      </c>
      <c r="M21" s="23">
        <f t="shared" si="3"/>
        <v>24825400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2"/>
        <v>0</v>
      </c>
      <c r="M26" s="20">
        <f t="shared" si="3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165900855</v>
      </c>
      <c r="E28" s="28">
        <f>SUM(E11:E26)</f>
        <v>0</v>
      </c>
      <c r="F28" s="29">
        <f>SUM(F11:F26)</f>
        <v>165900855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165900855</v>
      </c>
      <c r="M28" s="29">
        <f>SUM(M11:M26)</f>
        <v>165900855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 t="shared" ref="F31:F41" si="4">SUM(D31:E31)</f>
        <v>0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>
        <v>0</v>
      </c>
      <c r="E32" s="40"/>
      <c r="F32" s="20">
        <f t="shared" si="4"/>
        <v>0</v>
      </c>
      <c r="G32" s="32"/>
      <c r="H32" s="41"/>
      <c r="I32" s="40"/>
      <c r="J32" s="20">
        <f t="shared" si="5"/>
        <v>0</v>
      </c>
      <c r="K32" s="32"/>
      <c r="L32" s="41">
        <f t="shared" si="6"/>
        <v>0</v>
      </c>
      <c r="M32" s="42">
        <f t="shared" si="7"/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>
        <v>0</v>
      </c>
      <c r="E33" s="45"/>
      <c r="F33" s="23">
        <f t="shared" si="4"/>
        <v>0</v>
      </c>
      <c r="G33" s="32"/>
      <c r="H33" s="46"/>
      <c r="I33" s="45"/>
      <c r="J33" s="23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0</v>
      </c>
      <c r="E34" s="40"/>
      <c r="F34" s="20">
        <f t="shared" si="4"/>
        <v>0</v>
      </c>
      <c r="G34" s="32"/>
      <c r="H34" s="39"/>
      <c r="I34" s="40"/>
      <c r="J34" s="20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/>
      <c r="F36" s="20">
        <f t="shared" si="4"/>
        <v>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40"/>
      <c r="F38" s="20">
        <f t="shared" si="4"/>
        <v>0</v>
      </c>
      <c r="G38" s="32"/>
      <c r="H38" s="41"/>
      <c r="I38" s="40"/>
      <c r="J38" s="20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55"/>
      <c r="F45" s="14">
        <f>SUM(D45:E45)</f>
        <v>0</v>
      </c>
      <c r="G45" s="32"/>
      <c r="H45" s="54"/>
      <c r="I45" s="36"/>
      <c r="J45" s="14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>
        <f>M45</f>
        <v>0</v>
      </c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20">
        <f>SUM(D48:E48)</f>
        <v>0</v>
      </c>
      <c r="G48" s="32"/>
      <c r="H48" s="39"/>
      <c r="I48" s="40"/>
      <c r="J48" s="20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0</v>
      </c>
      <c r="E75" s="55"/>
      <c r="F75" s="14">
        <f>SUM(D75:E75)</f>
        <v>0</v>
      </c>
      <c r="G75" s="32"/>
      <c r="H75" s="54"/>
      <c r="I75" s="36"/>
      <c r="J75" s="14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>SUM(E75:E76)</f>
        <v>0</v>
      </c>
      <c r="F78" s="50">
        <f>SUM(F75:F76)</f>
        <v>0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0</v>
      </c>
      <c r="M78" s="50">
        <f>SUM(M75:M76)</f>
        <v>0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165900855</v>
      </c>
      <c r="E110" s="66">
        <f t="shared" ref="E110:Q110" si="8">SUM(E28,E42,E50,E58,E66,E72,E78,E90,E97,E103,E84,E108)</f>
        <v>0</v>
      </c>
      <c r="F110" s="66">
        <f t="shared" si="8"/>
        <v>165900855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165900855</v>
      </c>
      <c r="M110" s="66">
        <f t="shared" si="8"/>
        <v>165900855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1128-AD74-4959-8505-201E27B398C0}">
  <sheetPr>
    <tabColor rgb="FFFFFF00"/>
  </sheetPr>
  <dimension ref="B1:S120"/>
  <sheetViews>
    <sheetView topLeftCell="H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List'!B16</f>
        <v>ETK Inc.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 t="str">
        <f>'[1]Co Master List'!C16</f>
        <v>010070546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4992844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 t="shared" si="0"/>
        <v>0</v>
      </c>
      <c r="G13" s="15"/>
      <c r="H13" s="21"/>
      <c r="I13" s="22"/>
      <c r="J13" s="23">
        <f t="shared" si="1"/>
        <v>0</v>
      </c>
      <c r="K13" s="15"/>
      <c r="L13" s="21">
        <f t="shared" si="2"/>
        <v>0</v>
      </c>
      <c r="M13" s="23">
        <f t="shared" si="3"/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>
        <v>112360494</v>
      </c>
      <c r="E15" s="22"/>
      <c r="F15" s="23">
        <f t="shared" si="0"/>
        <v>112360494</v>
      </c>
      <c r="G15" s="15"/>
      <c r="H15" s="21">
        <v>112360494</v>
      </c>
      <c r="I15" s="22"/>
      <c r="J15" s="23">
        <f t="shared" si="1"/>
        <v>112360494</v>
      </c>
      <c r="K15" s="15"/>
      <c r="L15" s="21">
        <f t="shared" si="2"/>
        <v>0</v>
      </c>
      <c r="M15" s="23">
        <f t="shared" si="3"/>
        <v>0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>
        <v>1164870</v>
      </c>
      <c r="E18" s="19"/>
      <c r="F18" s="20">
        <f t="shared" si="0"/>
        <v>1164870</v>
      </c>
      <c r="G18" s="15"/>
      <c r="H18" s="18">
        <v>1164870</v>
      </c>
      <c r="I18" s="19"/>
      <c r="J18" s="20">
        <f t="shared" si="1"/>
        <v>1164870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>
        <v>4990344</v>
      </c>
      <c r="E20" s="24"/>
      <c r="F20" s="20">
        <f t="shared" si="0"/>
        <v>4990344</v>
      </c>
      <c r="G20" s="15"/>
      <c r="H20" s="18"/>
      <c r="I20" s="19"/>
      <c r="J20" s="20">
        <f t="shared" si="1"/>
        <v>0</v>
      </c>
      <c r="K20" s="15"/>
      <c r="L20" s="18">
        <f t="shared" si="2"/>
        <v>4990344</v>
      </c>
      <c r="M20" s="20">
        <f t="shared" si="3"/>
        <v>4990344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>
        <v>2500</v>
      </c>
      <c r="E26" s="19"/>
      <c r="F26" s="20">
        <f t="shared" si="0"/>
        <v>2500</v>
      </c>
      <c r="G26" s="15"/>
      <c r="H26" s="18"/>
      <c r="I26" s="19"/>
      <c r="J26" s="20">
        <f t="shared" si="1"/>
        <v>0</v>
      </c>
      <c r="K26" s="15"/>
      <c r="L26" s="18">
        <f t="shared" si="2"/>
        <v>2500</v>
      </c>
      <c r="M26" s="20">
        <f t="shared" si="3"/>
        <v>2500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118518208</v>
      </c>
      <c r="E28" s="28">
        <f>SUM(E11:E26)</f>
        <v>0</v>
      </c>
      <c r="F28" s="29">
        <f>SUM(F11:F26)</f>
        <v>118518208</v>
      </c>
      <c r="G28" s="15"/>
      <c r="H28" s="27">
        <f>SUM(H11:H26)</f>
        <v>113525364</v>
      </c>
      <c r="I28" s="28">
        <f>SUM(I11:I26)</f>
        <v>0</v>
      </c>
      <c r="J28" s="29">
        <f>SUM(J11:J26)</f>
        <v>113525364</v>
      </c>
      <c r="K28" s="15"/>
      <c r="L28" s="27">
        <f>SUM(L11:L26)</f>
        <v>4992844</v>
      </c>
      <c r="M28" s="29">
        <f>SUM(M11:M26)</f>
        <v>4992844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 t="shared" ref="F31:F41" si="4">SUM(D31:E31)</f>
        <v>0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>
        <v>0</v>
      </c>
      <c r="E32" s="40"/>
      <c r="F32" s="20">
        <f t="shared" si="4"/>
        <v>0</v>
      </c>
      <c r="G32" s="32"/>
      <c r="H32" s="41"/>
      <c r="I32" s="40"/>
      <c r="J32" s="20">
        <f t="shared" si="5"/>
        <v>0</v>
      </c>
      <c r="K32" s="32"/>
      <c r="L32" s="41">
        <f t="shared" si="6"/>
        <v>0</v>
      </c>
      <c r="M32" s="42">
        <f t="shared" si="7"/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>
        <v>0</v>
      </c>
      <c r="E33" s="45"/>
      <c r="F33" s="23">
        <f t="shared" si="4"/>
        <v>0</v>
      </c>
      <c r="G33" s="32"/>
      <c r="H33" s="46"/>
      <c r="I33" s="45"/>
      <c r="J33" s="23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0</v>
      </c>
      <c r="E34" s="40"/>
      <c r="F34" s="20">
        <f t="shared" si="4"/>
        <v>0</v>
      </c>
      <c r="G34" s="32"/>
      <c r="H34" s="39"/>
      <c r="I34" s="40"/>
      <c r="J34" s="20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/>
      <c r="F36" s="20">
        <f t="shared" si="4"/>
        <v>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40"/>
      <c r="F38" s="20">
        <f t="shared" si="4"/>
        <v>0</v>
      </c>
      <c r="G38" s="32"/>
      <c r="H38" s="41"/>
      <c r="I38" s="40"/>
      <c r="J38" s="20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55"/>
      <c r="F45" s="14">
        <f>SUM(D45:E45)</f>
        <v>0</v>
      </c>
      <c r="G45" s="32"/>
      <c r="H45" s="54"/>
      <c r="I45" s="36"/>
      <c r="J45" s="14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>
        <f>M45</f>
        <v>0</v>
      </c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20">
        <f>SUM(D48:E48)</f>
        <v>0</v>
      </c>
      <c r="G48" s="32"/>
      <c r="H48" s="39"/>
      <c r="I48" s="40"/>
      <c r="J48" s="20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10725</v>
      </c>
    </row>
    <row r="62" spans="2:19" x14ac:dyDescent="0.3">
      <c r="B62" s="16">
        <v>5.2</v>
      </c>
      <c r="C62" s="38" t="s">
        <v>68</v>
      </c>
      <c r="D62" s="41">
        <v>10725</v>
      </c>
      <c r="E62" s="40"/>
      <c r="F62" s="20">
        <f>SUM(D62:E62)</f>
        <v>10725</v>
      </c>
      <c r="G62" s="32"/>
      <c r="H62" s="41"/>
      <c r="I62" s="40"/>
      <c r="J62" s="20">
        <f>SUM(H62:I62)</f>
        <v>0</v>
      </c>
      <c r="K62" s="32"/>
      <c r="L62" s="41">
        <f>D62-H62</f>
        <v>10725</v>
      </c>
      <c r="M62" s="42">
        <f>F62-J62</f>
        <v>10725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10725</v>
      </c>
      <c r="E66" s="49">
        <f>SUM(E61:E64)</f>
        <v>0</v>
      </c>
      <c r="F66" s="50">
        <f>SUM(F61:F64)</f>
        <v>10725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10725</v>
      </c>
      <c r="M66" s="50">
        <f>SUM(M61:M64)</f>
        <v>10725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28361025</v>
      </c>
      <c r="E75" s="55"/>
      <c r="F75" s="14">
        <f>SUM(D75:E75)</f>
        <v>28361025</v>
      </c>
      <c r="G75" s="32"/>
      <c r="H75" s="54">
        <v>29380864</v>
      </c>
      <c r="I75" s="36"/>
      <c r="J75" s="14">
        <f>SUM(H75:I75)</f>
        <v>29380864</v>
      </c>
      <c r="K75" s="32"/>
      <c r="L75" s="35">
        <f>D75-H75</f>
        <v>-1019839</v>
      </c>
      <c r="M75" s="37">
        <f>F75-J75</f>
        <v>-1019839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-1019839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28361025</v>
      </c>
      <c r="E78" s="49">
        <f>SUM(E75:E76)</f>
        <v>0</v>
      </c>
      <c r="F78" s="50">
        <f>SUM(F75:F76)</f>
        <v>28361025</v>
      </c>
      <c r="G78" s="32"/>
      <c r="H78" s="51">
        <f>SUM(H75:H76)</f>
        <v>29380864</v>
      </c>
      <c r="I78" s="49">
        <f>SUM(I75:I76)</f>
        <v>0</v>
      </c>
      <c r="J78" s="50">
        <f>SUM(J75:J76)</f>
        <v>29380864</v>
      </c>
      <c r="K78" s="32"/>
      <c r="L78" s="51">
        <f>SUM(L75:L76)</f>
        <v>-1019839</v>
      </c>
      <c r="M78" s="50">
        <f>SUM(M75:M76)</f>
        <v>-1019839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146889958</v>
      </c>
      <c r="E110" s="66">
        <f t="shared" ref="E110:Q110" si="8">SUM(E28,E42,E50,E58,E66,E72,E78,E90,E97,E103,E84,E108)</f>
        <v>0</v>
      </c>
      <c r="F110" s="66">
        <f t="shared" si="8"/>
        <v>146889958</v>
      </c>
      <c r="G110" s="32"/>
      <c r="H110" s="66">
        <f t="shared" si="8"/>
        <v>142906228</v>
      </c>
      <c r="I110" s="66">
        <f t="shared" si="8"/>
        <v>0</v>
      </c>
      <c r="J110" s="66">
        <f t="shared" si="8"/>
        <v>142906228</v>
      </c>
      <c r="K110" s="32"/>
      <c r="L110" s="66">
        <f t="shared" si="8"/>
        <v>3983730</v>
      </c>
      <c r="M110" s="66">
        <f t="shared" si="8"/>
        <v>3983730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84"/>
      <c r="I114" s="71"/>
      <c r="J114" s="85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86">
        <v>3650366940</v>
      </c>
      <c r="I115" s="74"/>
      <c r="J115" s="87">
        <f>SUM(H115:I115)</f>
        <v>3650366940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D826-F375-41EB-8831-F25C3BB0E57A}">
  <sheetPr>
    <tabColor rgb="FFFFFF00"/>
  </sheetPr>
  <dimension ref="B1:S120"/>
  <sheetViews>
    <sheetView topLeftCell="F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List'!B17</f>
        <v>Sortex Mining Inc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List'!C17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2216731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 t="shared" si="0"/>
        <v>0</v>
      </c>
      <c r="G13" s="15"/>
      <c r="H13" s="21"/>
      <c r="I13" s="22"/>
      <c r="J13" s="23">
        <f t="shared" si="1"/>
        <v>0</v>
      </c>
      <c r="K13" s="15"/>
      <c r="L13" s="21">
        <f t="shared" si="2"/>
        <v>0</v>
      </c>
      <c r="M13" s="23">
        <f t="shared" si="3"/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>
        <v>2095590</v>
      </c>
      <c r="E15" s="22"/>
      <c r="F15" s="23">
        <f t="shared" si="0"/>
        <v>2095590</v>
      </c>
      <c r="G15" s="15"/>
      <c r="H15" s="21"/>
      <c r="I15" s="22"/>
      <c r="J15" s="23">
        <f t="shared" si="1"/>
        <v>0</v>
      </c>
      <c r="K15" s="15"/>
      <c r="L15" s="21">
        <f t="shared" si="2"/>
        <v>2095590</v>
      </c>
      <c r="M15" s="23">
        <f t="shared" si="3"/>
        <v>2095590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15"/>
      <c r="H18" s="18"/>
      <c r="I18" s="19"/>
      <c r="J18" s="20">
        <f t="shared" si="1"/>
        <v>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>
        <v>121141</v>
      </c>
      <c r="E19" s="22"/>
      <c r="F19" s="23">
        <f t="shared" si="0"/>
        <v>121141</v>
      </c>
      <c r="G19" s="15"/>
      <c r="H19" s="21"/>
      <c r="I19" s="22"/>
      <c r="J19" s="23">
        <f t="shared" si="1"/>
        <v>0</v>
      </c>
      <c r="K19" s="15"/>
      <c r="L19" s="21">
        <f t="shared" si="2"/>
        <v>121141</v>
      </c>
      <c r="M19" s="23">
        <f t="shared" si="3"/>
        <v>121141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/>
      <c r="E20" s="24"/>
      <c r="F20" s="20">
        <f t="shared" si="0"/>
        <v>0</v>
      </c>
      <c r="G20" s="15"/>
      <c r="H20" s="18"/>
      <c r="I20" s="19"/>
      <c r="J20" s="20">
        <f t="shared" si="1"/>
        <v>0</v>
      </c>
      <c r="K20" s="15"/>
      <c r="L20" s="18">
        <f t="shared" si="2"/>
        <v>0</v>
      </c>
      <c r="M20" s="20">
        <f t="shared" si="3"/>
        <v>0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2"/>
        <v>0</v>
      </c>
      <c r="M26" s="20">
        <f t="shared" si="3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2216731</v>
      </c>
      <c r="E28" s="28">
        <f>SUM(E11:E26)</f>
        <v>0</v>
      </c>
      <c r="F28" s="29">
        <f>SUM(F11:F26)</f>
        <v>2216731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2216731</v>
      </c>
      <c r="M28" s="29">
        <f>SUM(M11:M26)</f>
        <v>2216731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 t="shared" ref="F31:F41" si="4">SUM(D31:E31)</f>
        <v>0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7056000</v>
      </c>
    </row>
    <row r="32" spans="2:19" x14ac:dyDescent="0.3">
      <c r="B32" s="16">
        <v>2.2999999999999998</v>
      </c>
      <c r="C32" s="38" t="s">
        <v>43</v>
      </c>
      <c r="D32" s="39">
        <v>45000</v>
      </c>
      <c r="E32" s="40">
        <f>'[2]Sortex Mining'!$E$19</f>
        <v>-41000</v>
      </c>
      <c r="F32" s="20">
        <f t="shared" si="4"/>
        <v>4000</v>
      </c>
      <c r="G32" s="32"/>
      <c r="H32" s="41"/>
      <c r="I32" s="40"/>
      <c r="J32" s="20">
        <f t="shared" si="5"/>
        <v>0</v>
      </c>
      <c r="K32" s="32"/>
      <c r="L32" s="41">
        <f t="shared" si="6"/>
        <v>45000</v>
      </c>
      <c r="M32" s="42">
        <f t="shared" si="7"/>
        <v>4000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/>
      <c r="E33" s="45"/>
      <c r="F33" s="23">
        <f t="shared" si="4"/>
        <v>0</v>
      </c>
      <c r="G33" s="32"/>
      <c r="H33" s="46"/>
      <c r="I33" s="45"/>
      <c r="J33" s="23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10500</v>
      </c>
      <c r="E34" s="40">
        <f>'[2]Sortex Mining'!$E$34</f>
        <v>500</v>
      </c>
      <c r="F34" s="20">
        <f t="shared" si="4"/>
        <v>11000</v>
      </c>
      <c r="G34" s="32"/>
      <c r="H34" s="39"/>
      <c r="I34" s="40"/>
      <c r="J34" s="20">
        <f t="shared" si="5"/>
        <v>0</v>
      </c>
      <c r="K34" s="32"/>
      <c r="L34" s="41">
        <f t="shared" si="6"/>
        <v>10500</v>
      </c>
      <c r="M34" s="42">
        <f t="shared" si="7"/>
        <v>11000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>
        <f>'[2]Sortex Mining'!$E$49</f>
        <v>41000</v>
      </c>
      <c r="F36" s="20">
        <f t="shared" si="4"/>
        <v>41000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41000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7000000</v>
      </c>
      <c r="E38" s="40"/>
      <c r="F38" s="20">
        <f t="shared" si="4"/>
        <v>7000000</v>
      </c>
      <c r="G38" s="32"/>
      <c r="H38" s="41"/>
      <c r="I38" s="40"/>
      <c r="J38" s="20">
        <f t="shared" si="5"/>
        <v>0</v>
      </c>
      <c r="K38" s="32"/>
      <c r="L38" s="41">
        <f t="shared" si="6"/>
        <v>7000000</v>
      </c>
      <c r="M38" s="42">
        <f t="shared" si="7"/>
        <v>7000000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7055500</v>
      </c>
      <c r="E42" s="49">
        <f>SUM(E31:E41)</f>
        <v>500</v>
      </c>
      <c r="F42" s="50">
        <f>SUM(F31:F41)</f>
        <v>7056000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7055500</v>
      </c>
      <c r="M42" s="50">
        <f>SUM(M31:M41)</f>
        <v>7056000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55"/>
      <c r="F45" s="14">
        <f>SUM(D45:E45)</f>
        <v>0</v>
      </c>
      <c r="G45" s="32"/>
      <c r="H45" s="54"/>
      <c r="I45" s="36"/>
      <c r="J45" s="14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>
        <f>M45</f>
        <v>0</v>
      </c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20">
        <f>SUM(D48:E48)</f>
        <v>0</v>
      </c>
      <c r="G48" s="32"/>
      <c r="H48" s="39"/>
      <c r="I48" s="40"/>
      <c r="J48" s="20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10725</v>
      </c>
    </row>
    <row r="62" spans="2:19" x14ac:dyDescent="0.3">
      <c r="B62" s="16">
        <v>5.2</v>
      </c>
      <c r="C62" s="38" t="s">
        <v>68</v>
      </c>
      <c r="D62" s="41">
        <v>10725</v>
      </c>
      <c r="E62" s="40"/>
      <c r="F62" s="20">
        <f>SUM(D62:E62)</f>
        <v>10725</v>
      </c>
      <c r="G62" s="32"/>
      <c r="H62" s="41"/>
      <c r="I62" s="40"/>
      <c r="J62" s="20">
        <f>SUM(H62:I62)</f>
        <v>0</v>
      </c>
      <c r="K62" s="32"/>
      <c r="L62" s="41">
        <f>D62-H62</f>
        <v>10725</v>
      </c>
      <c r="M62" s="42">
        <f>F62-J62</f>
        <v>10725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>SUM(D64:E64)</f>
        <v>0</v>
      </c>
      <c r="G64" s="32"/>
      <c r="H64" s="41"/>
      <c r="I64" s="40"/>
      <c r="J64" s="20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10725</v>
      </c>
      <c r="E66" s="49">
        <f>SUM(E61:E64)</f>
        <v>0</v>
      </c>
      <c r="F66" s="50">
        <f>SUM(F61:F64)</f>
        <v>10725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10725</v>
      </c>
      <c r="M66" s="50">
        <f>SUM(M61:M64)</f>
        <v>10725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784000</v>
      </c>
      <c r="E75" s="55"/>
      <c r="F75" s="14">
        <f>SUM(D75:E75)</f>
        <v>784000</v>
      </c>
      <c r="G75" s="32"/>
      <c r="H75" s="54"/>
      <c r="I75" s="36"/>
      <c r="J75" s="14">
        <f>SUM(H75:I75)</f>
        <v>0</v>
      </c>
      <c r="K75" s="32"/>
      <c r="L75" s="35">
        <f>D75-H75</f>
        <v>784000</v>
      </c>
      <c r="M75" s="37">
        <f>F75-J75</f>
        <v>784000</v>
      </c>
      <c r="N75" s="32"/>
      <c r="O75" s="35"/>
      <c r="P75" s="36"/>
      <c r="Q75" s="37"/>
      <c r="S75" s="15">
        <f>SUMIF(M75:M76,"&gt;0")</f>
        <v>784000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784000</v>
      </c>
      <c r="E78" s="49">
        <f>SUM(E75:E76)</f>
        <v>0</v>
      </c>
      <c r="F78" s="50">
        <f>SUM(F75:F76)</f>
        <v>784000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784000</v>
      </c>
      <c r="M78" s="50">
        <f>SUM(M75:M76)</f>
        <v>784000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10066956</v>
      </c>
      <c r="E110" s="66">
        <f t="shared" ref="E110:Q110" si="8">SUM(E28,E42,E50,E58,E66,E72,E78,E90,E97,E103,E84,E108)</f>
        <v>500</v>
      </c>
      <c r="F110" s="66">
        <f t="shared" si="8"/>
        <v>10067456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10066956</v>
      </c>
      <c r="M110" s="66">
        <f t="shared" si="8"/>
        <v>10067456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7441-72F8-44AE-BBF4-8DF523C7AD74}">
  <sheetPr>
    <tabColor rgb="FFFFFF00"/>
  </sheetPr>
  <dimension ref="B1:S120"/>
  <sheetViews>
    <sheetView topLeftCell="H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886718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8" max="18" width="8.5546875" bestFit="1" customWidth="1"/>
    <col min="19" max="19" width="14.88671875" bestFit="1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List'!B18</f>
        <v>SAB Mining - Barry O'Rourke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List'!C18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 t="shared" ref="F11:F26" si="0">SUM(D11:E11)</f>
        <v>0</v>
      </c>
      <c r="G11" s="15"/>
      <c r="H11" s="12"/>
      <c r="I11" s="13"/>
      <c r="J11" s="14">
        <f t="shared" ref="J11:J26" si="1">SUM(H11:I11)</f>
        <v>0</v>
      </c>
      <c r="K11" s="15"/>
      <c r="L11" s="12">
        <f t="shared" ref="L11:L26" si="2">D11-H11</f>
        <v>0</v>
      </c>
      <c r="M11" s="14">
        <f t="shared" ref="M11:M26" si="3">F11-J11</f>
        <v>0</v>
      </c>
      <c r="N11" s="15"/>
      <c r="O11" s="12"/>
      <c r="P11" s="13"/>
      <c r="Q11" s="14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 t="shared" si="0"/>
        <v>0</v>
      </c>
      <c r="G12" s="15"/>
      <c r="H12" s="18"/>
      <c r="I12" s="19"/>
      <c r="J12" s="20">
        <f t="shared" si="1"/>
        <v>0</v>
      </c>
      <c r="K12" s="15"/>
      <c r="L12" s="18">
        <f t="shared" si="2"/>
        <v>0</v>
      </c>
      <c r="M12" s="20">
        <f t="shared" si="3"/>
        <v>0</v>
      </c>
      <c r="N12" s="15"/>
      <c r="O12" s="18"/>
      <c r="P12" s="19"/>
      <c r="Q12" s="20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 t="shared" si="0"/>
        <v>0</v>
      </c>
      <c r="G13" s="15"/>
      <c r="H13" s="21"/>
      <c r="I13" s="22"/>
      <c r="J13" s="23">
        <f t="shared" si="1"/>
        <v>0</v>
      </c>
      <c r="K13" s="15"/>
      <c r="L13" s="21">
        <f t="shared" si="2"/>
        <v>0</v>
      </c>
      <c r="M13" s="23">
        <f t="shared" si="3"/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si="2"/>
        <v>0</v>
      </c>
      <c r="M14" s="20">
        <f t="shared" si="3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/>
      <c r="E15" s="22"/>
      <c r="F15" s="23">
        <f t="shared" si="0"/>
        <v>0</v>
      </c>
      <c r="G15" s="15"/>
      <c r="H15" s="21"/>
      <c r="I15" s="22"/>
      <c r="J15" s="23">
        <f t="shared" si="1"/>
        <v>0</v>
      </c>
      <c r="K15" s="15"/>
      <c r="L15" s="21">
        <f t="shared" si="2"/>
        <v>0</v>
      </c>
      <c r="M15" s="23">
        <f t="shared" si="3"/>
        <v>0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15"/>
      <c r="H18" s="18"/>
      <c r="I18" s="19"/>
      <c r="J18" s="20">
        <f t="shared" si="1"/>
        <v>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/>
      <c r="E20" s="24"/>
      <c r="F20" s="20">
        <f t="shared" si="0"/>
        <v>0</v>
      </c>
      <c r="G20" s="15"/>
      <c r="H20" s="18"/>
      <c r="I20" s="19"/>
      <c r="J20" s="20">
        <f t="shared" si="1"/>
        <v>0</v>
      </c>
      <c r="K20" s="15"/>
      <c r="L20" s="18">
        <f t="shared" si="2"/>
        <v>0</v>
      </c>
      <c r="M20" s="20">
        <f t="shared" si="3"/>
        <v>0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2"/>
        <v>0</v>
      </c>
      <c r="M26" s="20">
        <f t="shared" si="3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0</v>
      </c>
      <c r="E28" s="28">
        <f>SUM(E11:E26)</f>
        <v>0</v>
      </c>
      <c r="F28" s="29">
        <f>SUM(F11:F26)</f>
        <v>0</v>
      </c>
      <c r="G28" s="15"/>
      <c r="H28" s="27">
        <f>SUM(H11:H26)</f>
        <v>0</v>
      </c>
      <c r="I28" s="28">
        <f>SUM(I11:I26)</f>
        <v>0</v>
      </c>
      <c r="J28" s="29">
        <f>SUM(J11:J26)</f>
        <v>0</v>
      </c>
      <c r="K28" s="15"/>
      <c r="L28" s="27">
        <f>SUM(L11:L26)</f>
        <v>0</v>
      </c>
      <c r="M28" s="29">
        <f>SUM(M11:M26)</f>
        <v>0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14">
        <f t="shared" ref="F31:F41" si="4">SUM(D31:E31)</f>
        <v>0</v>
      </c>
      <c r="G31" s="32"/>
      <c r="H31" s="35"/>
      <c r="I31" s="36"/>
      <c r="J31" s="14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40"/>
      <c r="F32" s="20">
        <f t="shared" si="4"/>
        <v>0</v>
      </c>
      <c r="G32" s="32"/>
      <c r="H32" s="41"/>
      <c r="I32" s="40"/>
      <c r="J32" s="20">
        <f t="shared" si="5"/>
        <v>0</v>
      </c>
      <c r="K32" s="32"/>
      <c r="L32" s="41">
        <f t="shared" si="6"/>
        <v>0</v>
      </c>
      <c r="M32" s="42">
        <f t="shared" si="7"/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4"/>
      <c r="E33" s="45"/>
      <c r="F33" s="23">
        <f t="shared" si="4"/>
        <v>0</v>
      </c>
      <c r="G33" s="32"/>
      <c r="H33" s="46"/>
      <c r="I33" s="45"/>
      <c r="J33" s="23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40"/>
      <c r="F34" s="20">
        <f t="shared" si="4"/>
        <v>0</v>
      </c>
      <c r="G34" s="32"/>
      <c r="H34" s="39"/>
      <c r="I34" s="40"/>
      <c r="J34" s="20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4"/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40"/>
      <c r="F36" s="20">
        <f t="shared" si="4"/>
        <v>0</v>
      </c>
      <c r="G36" s="32"/>
      <c r="H36" s="39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4"/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40"/>
      <c r="F38" s="20">
        <f t="shared" si="4"/>
        <v>0</v>
      </c>
      <c r="G38" s="32"/>
      <c r="H38" s="41"/>
      <c r="I38" s="40"/>
      <c r="J38" s="20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45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>
        <v>122060224</v>
      </c>
      <c r="E45" s="55"/>
      <c r="F45" s="14">
        <f>SUM(D45:E45)</f>
        <v>122060224</v>
      </c>
      <c r="G45" s="32"/>
      <c r="H45" s="54"/>
      <c r="I45" s="36"/>
      <c r="J45" s="14">
        <f>SUM(H45:I45)</f>
        <v>0</v>
      </c>
      <c r="K45" s="32"/>
      <c r="L45" s="35">
        <f>D45-H45</f>
        <v>122060224</v>
      </c>
      <c r="M45" s="37">
        <f>F45-J45</f>
        <v>122060224</v>
      </c>
      <c r="N45" s="32"/>
      <c r="O45" s="35"/>
      <c r="P45" s="36"/>
      <c r="Q45" s="37"/>
      <c r="S45" s="15">
        <f>SUMIF(M45:M49,"&gt;0")</f>
        <v>204866461</v>
      </c>
    </row>
    <row r="46" spans="2:19" x14ac:dyDescent="0.3">
      <c r="B46" s="16">
        <v>3.2</v>
      </c>
      <c r="C46" s="38" t="s">
        <v>58</v>
      </c>
      <c r="D46" s="41">
        <v>72531441</v>
      </c>
      <c r="E46" s="40"/>
      <c r="F46" s="20">
        <f>SUM(D46:E46)</f>
        <v>72531441</v>
      </c>
      <c r="G46" s="32"/>
      <c r="H46" s="41"/>
      <c r="I46" s="40"/>
      <c r="J46" s="20">
        <f>SUM(H46:I46)</f>
        <v>0</v>
      </c>
      <c r="K46" s="32"/>
      <c r="L46" s="41">
        <f>D46-H46</f>
        <v>72531441</v>
      </c>
      <c r="M46" s="42">
        <f>F46-J46</f>
        <v>72531441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>
        <v>359240</v>
      </c>
      <c r="E47" s="45"/>
      <c r="F47" s="23">
        <f>SUM(D47:E47)</f>
        <v>359240</v>
      </c>
      <c r="G47" s="32"/>
      <c r="H47" s="46"/>
      <c r="I47" s="45"/>
      <c r="J47" s="23">
        <f>SUM(H47:I47)</f>
        <v>0</v>
      </c>
      <c r="K47" s="32"/>
      <c r="L47" s="46">
        <f>D47-H47</f>
        <v>359240</v>
      </c>
      <c r="M47" s="47">
        <f>F47-J47</f>
        <v>359240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>
        <v>9915556</v>
      </c>
      <c r="E48" s="40"/>
      <c r="F48" s="20">
        <f>SUM(D48:E48)</f>
        <v>9915556</v>
      </c>
      <c r="G48" s="32"/>
      <c r="H48" s="39"/>
      <c r="I48" s="40"/>
      <c r="J48" s="20">
        <f>SUM(H48:I48)</f>
        <v>0</v>
      </c>
      <c r="K48" s="32"/>
      <c r="L48" s="41">
        <f>D48-H48</f>
        <v>9915556</v>
      </c>
      <c r="M48" s="42">
        <f>F48-J48</f>
        <v>9915556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>
        <v>0</v>
      </c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204866461</v>
      </c>
      <c r="E50" s="49">
        <f>SUM(E45:E49)</f>
        <v>0</v>
      </c>
      <c r="F50" s="50">
        <f>SUM(F45:F49)</f>
        <v>204866461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204866461</v>
      </c>
      <c r="M50" s="50">
        <f>SUM(M45:M49)</f>
        <v>204866461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54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511550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511550</v>
      </c>
      <c r="E64" s="40"/>
      <c r="F64" s="20">
        <f>SUM(D64:E64)</f>
        <v>511550</v>
      </c>
      <c r="G64" s="32"/>
      <c r="H64" s="41"/>
      <c r="I64" s="40"/>
      <c r="J64" s="20">
        <f>SUM(H64:I64)</f>
        <v>0</v>
      </c>
      <c r="K64" s="32"/>
      <c r="L64" s="41">
        <f>D64-H64</f>
        <v>511550</v>
      </c>
      <c r="M64" s="42">
        <f>F64-J64</f>
        <v>511550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511550</v>
      </c>
      <c r="E66" s="49">
        <f>SUM(E61:E64)</f>
        <v>0</v>
      </c>
      <c r="F66" s="50">
        <f>SUM(F61:F64)</f>
        <v>511550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511550</v>
      </c>
      <c r="M66" s="50">
        <f>SUM(M61:M64)</f>
        <v>511550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49">
        <f>SUM(E69:E70)</f>
        <v>0</v>
      </c>
      <c r="F72" s="50">
        <f>SUM(F69:F70)</f>
        <v>0</v>
      </c>
      <c r="G72" s="32"/>
      <c r="H72" s="48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0</v>
      </c>
      <c r="E75" s="55"/>
      <c r="F75" s="14">
        <f>SUM(D75:E75)</f>
        <v>0</v>
      </c>
      <c r="G75" s="32"/>
      <c r="H75" s="54"/>
      <c r="I75" s="36"/>
      <c r="J75" s="14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>SUM(E75:E76)</f>
        <v>0</v>
      </c>
      <c r="F78" s="50">
        <f>SUM(F75:F76)</f>
        <v>0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0</v>
      </c>
      <c r="M78" s="50">
        <f>SUM(M75:M76)</f>
        <v>0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14">
        <f>SUM(D81:E81)</f>
        <v>0</v>
      </c>
      <c r="G81" s="32"/>
      <c r="H81" s="54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205378011</v>
      </c>
      <c r="E110" s="66">
        <f t="shared" ref="E110:Q110" si="8">SUM(E28,E42,E50,E58,E66,E72,E78,E90,E97,E103,E84,E108)</f>
        <v>0</v>
      </c>
      <c r="F110" s="66">
        <f t="shared" si="8"/>
        <v>205378011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205378011</v>
      </c>
      <c r="M110" s="66">
        <f t="shared" si="8"/>
        <v>205378011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CEC7-8A32-474D-BC02-79C1CB34CA44}">
  <sheetPr>
    <tabColor rgb="FF00B050"/>
    <pageSetUpPr fitToPage="1"/>
  </sheetPr>
  <dimension ref="B1:S120"/>
  <sheetViews>
    <sheetView topLeftCell="C1" zoomScale="60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20.109375" customWidth="1"/>
    <col min="5" max="5" width="14.44140625" customWidth="1"/>
    <col min="6" max="6" width="15.88671875" customWidth="1"/>
    <col min="7" max="7" width="1.109375" customWidth="1"/>
    <col min="8" max="10" width="15.88671875" customWidth="1"/>
    <col min="11" max="11" width="1.109375" customWidth="1"/>
    <col min="12" max="13" width="16.5546875" customWidth="1"/>
    <col min="14" max="14" width="1.109375" customWidth="1"/>
    <col min="15" max="17" width="16.109375" customWidth="1"/>
    <col min="19" max="19" width="14.88671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List'!B5</f>
        <v>Aurora Gold Mines Inc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 t="str">
        <f>'[1]Co Master List'!C5</f>
        <v>014-248-013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>SUM(D11:E11)</f>
        <v>0</v>
      </c>
      <c r="G11" s="15"/>
      <c r="H11" s="12"/>
      <c r="I11" s="13"/>
      <c r="J11" s="14">
        <f>SUM(H11:I11)</f>
        <v>0</v>
      </c>
      <c r="K11" s="15"/>
      <c r="L11" s="12">
        <f>D11-H11</f>
        <v>0</v>
      </c>
      <c r="M11" s="14">
        <f>F11-J11</f>
        <v>0</v>
      </c>
      <c r="N11" s="15"/>
      <c r="O11" s="12"/>
      <c r="P11" s="13"/>
      <c r="Q11" s="14"/>
      <c r="S11" s="15">
        <f>SUMIF(M11:M26,"&gt;0")</f>
        <v>160042521</v>
      </c>
    </row>
    <row r="12" spans="2:19" x14ac:dyDescent="0.3">
      <c r="B12" s="16">
        <v>1.2</v>
      </c>
      <c r="C12" s="17" t="s">
        <v>18</v>
      </c>
      <c r="D12" s="18">
        <v>140395</v>
      </c>
      <c r="E12" s="19"/>
      <c r="F12" s="20">
        <f t="shared" ref="F12:F26" si="0">SUM(D12:E12)</f>
        <v>140395</v>
      </c>
      <c r="G12" s="15"/>
      <c r="H12" s="18"/>
      <c r="I12" s="19">
        <f>[2]AGM!$M$19</f>
        <v>139635</v>
      </c>
      <c r="J12" s="20">
        <f t="shared" ref="J12:J26" si="1">SUM(H12:I12)</f>
        <v>139635</v>
      </c>
      <c r="K12" s="15"/>
      <c r="L12" s="18">
        <f>D12-H12</f>
        <v>140395</v>
      </c>
      <c r="M12" s="20">
        <f t="shared" ref="M12:M26" si="2">F12-J12</f>
        <v>760</v>
      </c>
      <c r="N12" s="15"/>
      <c r="O12" s="18"/>
      <c r="P12" s="19"/>
      <c r="Q12" s="20"/>
      <c r="S12" s="15">
        <f>SUMIF(M11:M26,"&lt;0")</f>
        <v>-842.39000000059605</v>
      </c>
    </row>
    <row r="13" spans="2:19" x14ac:dyDescent="0.3">
      <c r="B13" s="10">
        <v>1.3</v>
      </c>
      <c r="C13" s="11" t="s">
        <v>19</v>
      </c>
      <c r="D13" s="21">
        <v>63920</v>
      </c>
      <c r="E13" s="22"/>
      <c r="F13" s="23">
        <f t="shared" si="0"/>
        <v>63920</v>
      </c>
      <c r="G13" s="15"/>
      <c r="H13" s="21"/>
      <c r="I13" s="22">
        <f>[2]AGM!$M$33</f>
        <v>63920</v>
      </c>
      <c r="J13" s="23">
        <f t="shared" si="1"/>
        <v>63920</v>
      </c>
      <c r="K13" s="15"/>
      <c r="L13" s="21">
        <f>D13-H13</f>
        <v>63920</v>
      </c>
      <c r="M13" s="23">
        <f>F13-J13</f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si="0"/>
        <v>0</v>
      </c>
      <c r="G14" s="15"/>
      <c r="H14" s="18"/>
      <c r="I14" s="19"/>
      <c r="J14" s="20">
        <f t="shared" si="1"/>
        <v>0</v>
      </c>
      <c r="K14" s="15"/>
      <c r="L14" s="18">
        <f t="shared" ref="L14:L26" si="3">D14-H14</f>
        <v>0</v>
      </c>
      <c r="M14" s="20">
        <f t="shared" si="2"/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>
        <v>317823278</v>
      </c>
      <c r="E15" s="22"/>
      <c r="F15" s="23">
        <f t="shared" si="0"/>
        <v>317823278</v>
      </c>
      <c r="G15" s="15"/>
      <c r="H15" s="21">
        <v>283838163</v>
      </c>
      <c r="I15" s="22">
        <f>[2]AGM!$M$96</f>
        <v>8079515</v>
      </c>
      <c r="J15" s="23">
        <f t="shared" si="1"/>
        <v>291917678</v>
      </c>
      <c r="K15" s="15"/>
      <c r="L15" s="21">
        <f t="shared" si="3"/>
        <v>33985115</v>
      </c>
      <c r="M15" s="23">
        <f t="shared" si="2"/>
        <v>25905600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>
        <v>9553777</v>
      </c>
      <c r="E16" s="19"/>
      <c r="F16" s="20">
        <f t="shared" si="0"/>
        <v>9553777</v>
      </c>
      <c r="G16" s="15"/>
      <c r="H16" s="18"/>
      <c r="I16" s="19">
        <f>[2]AGM!$M$110</f>
        <v>9553777</v>
      </c>
      <c r="J16" s="20">
        <f t="shared" si="1"/>
        <v>9553777</v>
      </c>
      <c r="K16" s="15"/>
      <c r="L16" s="18">
        <f t="shared" si="3"/>
        <v>9553777</v>
      </c>
      <c r="M16" s="20">
        <f t="shared" si="2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88"/>
      <c r="I17" s="22"/>
      <c r="J17" s="23">
        <f t="shared" si="1"/>
        <v>0</v>
      </c>
      <c r="K17" s="15"/>
      <c r="L17" s="21">
        <f t="shared" si="3"/>
        <v>0</v>
      </c>
      <c r="M17" s="23">
        <f t="shared" si="2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>
        <v>15949472</v>
      </c>
      <c r="E18" s="19"/>
      <c r="F18" s="20">
        <f t="shared" si="0"/>
        <v>15949472</v>
      </c>
      <c r="G18" s="15"/>
      <c r="H18" s="18">
        <v>9026358.3900000006</v>
      </c>
      <c r="I18" s="19">
        <f>[2]AGM!$M$126</f>
        <v>6923114</v>
      </c>
      <c r="J18" s="20">
        <f t="shared" si="1"/>
        <v>15949472.390000001</v>
      </c>
      <c r="K18" s="15"/>
      <c r="L18" s="18">
        <f t="shared" si="3"/>
        <v>6923113.6099999994</v>
      </c>
      <c r="M18" s="20">
        <f t="shared" si="2"/>
        <v>-0.39000000059604645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3"/>
        <v>0</v>
      </c>
      <c r="M19" s="23">
        <f t="shared" si="2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>
        <v>137946022</v>
      </c>
      <c r="E20" s="24"/>
      <c r="F20" s="20">
        <f t="shared" si="0"/>
        <v>137946022</v>
      </c>
      <c r="G20" s="15"/>
      <c r="H20" s="18">
        <v>3809861</v>
      </c>
      <c r="I20" s="19"/>
      <c r="J20" s="20">
        <f t="shared" si="1"/>
        <v>3809861</v>
      </c>
      <c r="K20" s="15"/>
      <c r="L20" s="18">
        <f t="shared" si="3"/>
        <v>134136161</v>
      </c>
      <c r="M20" s="20">
        <f t="shared" si="2"/>
        <v>134136161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3"/>
        <v>0</v>
      </c>
      <c r="M21" s="23">
        <f t="shared" si="2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3"/>
        <v>0</v>
      </c>
      <c r="M22" s="20">
        <f t="shared" si="2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3"/>
        <v>0</v>
      </c>
      <c r="M23" s="23">
        <f t="shared" si="2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3"/>
        <v>0</v>
      </c>
      <c r="M24" s="20">
        <f t="shared" si="2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>
        <f>[2]AGM!$E$241</f>
        <v>2034808</v>
      </c>
      <c r="F25" s="23">
        <f t="shared" si="0"/>
        <v>2034808</v>
      </c>
      <c r="G25" s="15"/>
      <c r="H25" s="21">
        <v>2035650</v>
      </c>
      <c r="I25" s="22"/>
      <c r="J25" s="23">
        <f t="shared" si="1"/>
        <v>2035650</v>
      </c>
      <c r="K25" s="15"/>
      <c r="L25" s="21">
        <f t="shared" si="3"/>
        <v>-2035650</v>
      </c>
      <c r="M25" s="23">
        <f t="shared" si="2"/>
        <v>-842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15"/>
      <c r="H26" s="18"/>
      <c r="I26" s="19"/>
      <c r="J26" s="20">
        <f t="shared" si="1"/>
        <v>0</v>
      </c>
      <c r="K26" s="15"/>
      <c r="L26" s="18">
        <f t="shared" si="3"/>
        <v>0</v>
      </c>
      <c r="M26" s="20">
        <f t="shared" si="2"/>
        <v>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481476864</v>
      </c>
      <c r="E28" s="28">
        <f>SUM(E11:E26)</f>
        <v>2034808</v>
      </c>
      <c r="F28" s="29">
        <f>SUM(F11:F26)</f>
        <v>483511672</v>
      </c>
      <c r="G28" s="15"/>
      <c r="H28" s="27">
        <f>SUM(H11:H26)</f>
        <v>298710032.38999999</v>
      </c>
      <c r="I28" s="28">
        <f>SUM(I11:I26)</f>
        <v>24759961</v>
      </c>
      <c r="J28" s="29">
        <f>SUM(J11:J26)</f>
        <v>323469993.38999999</v>
      </c>
      <c r="K28" s="15"/>
      <c r="L28" s="27">
        <f>SUM(L11:L26)</f>
        <v>182766831.61000001</v>
      </c>
      <c r="M28" s="29">
        <f>SUM(M11:M26)</f>
        <v>160041678.61000001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>SUM(D31:E31)</f>
        <v>0</v>
      </c>
      <c r="G31" s="32"/>
      <c r="H31" s="35"/>
      <c r="I31" s="36"/>
      <c r="J31" s="14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19044024</v>
      </c>
    </row>
    <row r="32" spans="2:19" x14ac:dyDescent="0.3">
      <c r="B32" s="16">
        <v>2.2999999999999998</v>
      </c>
      <c r="C32" s="38" t="s">
        <v>43</v>
      </c>
      <c r="D32" s="39">
        <v>5460000</v>
      </c>
      <c r="E32" s="40"/>
      <c r="F32" s="20">
        <f>SUM(D32:E32)</f>
        <v>5460000</v>
      </c>
      <c r="G32" s="32"/>
      <c r="H32" s="41"/>
      <c r="I32" s="40"/>
      <c r="J32" s="20">
        <f>SUM(H32:I32)</f>
        <v>0</v>
      </c>
      <c r="K32" s="32"/>
      <c r="L32" s="41">
        <f>D32-H32</f>
        <v>5460000</v>
      </c>
      <c r="M32" s="42">
        <f>F32-J32</f>
        <v>5460000</v>
      </c>
      <c r="N32" s="32"/>
      <c r="O32" s="41"/>
      <c r="P32" s="40"/>
      <c r="Q32" s="42"/>
      <c r="S32" s="15">
        <f>SUMIF(M31:M41,"&lt;0")</f>
        <v>-48927421</v>
      </c>
    </row>
    <row r="33" spans="2:19" x14ac:dyDescent="0.3">
      <c r="B33" s="25">
        <v>2.4</v>
      </c>
      <c r="C33" s="43" t="s">
        <v>44</v>
      </c>
      <c r="D33" s="44">
        <v>0</v>
      </c>
      <c r="E33" s="45"/>
      <c r="F33" s="23">
        <f>SUM(D33:E33)</f>
        <v>0</v>
      </c>
      <c r="G33" s="32"/>
      <c r="H33" s="46"/>
      <c r="I33" s="45"/>
      <c r="J33" s="23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79000</v>
      </c>
      <c r="E34" s="40"/>
      <c r="F34" s="20">
        <f>SUM(D34:E34)</f>
        <v>79000</v>
      </c>
      <c r="G34" s="32"/>
      <c r="H34" s="39"/>
      <c r="I34" s="40"/>
      <c r="J34" s="20">
        <f>SUM(H34:I34)</f>
        <v>0</v>
      </c>
      <c r="K34" s="32"/>
      <c r="L34" s="41">
        <f t="shared" ref="L34:L41" si="4">D34-H34</f>
        <v>79000</v>
      </c>
      <c r="M34" s="42">
        <f>F34-J34</f>
        <v>79000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>
        <v>0</v>
      </c>
      <c r="E35" s="45"/>
      <c r="F35" s="23">
        <f>SUM(D35:E35)</f>
        <v>0</v>
      </c>
      <c r="G35" s="32"/>
      <c r="H35" s="46"/>
      <c r="I35" s="45"/>
      <c r="J35" s="23">
        <f>SUM(H35:I35)</f>
        <v>0</v>
      </c>
      <c r="K35" s="32"/>
      <c r="L35" s="46">
        <f t="shared" si="4"/>
        <v>0</v>
      </c>
      <c r="M35" s="47">
        <f>F35-J35</f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40"/>
      <c r="F36" s="20">
        <f t="shared" ref="F36:F41" si="5">SUM(D36:E36)</f>
        <v>0</v>
      </c>
      <c r="G36" s="32"/>
      <c r="H36" s="39">
        <v>48689821</v>
      </c>
      <c r="I36" s="40"/>
      <c r="J36" s="20">
        <f t="shared" ref="J36:J41" si="6">SUM(H36:I36)</f>
        <v>48689821</v>
      </c>
      <c r="K36" s="32"/>
      <c r="L36" s="41">
        <f t="shared" si="4"/>
        <v>-48689821</v>
      </c>
      <c r="M36" s="42">
        <f t="shared" ref="M36:M41" si="7">F36-J36</f>
        <v>-48689821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>
        <v>0</v>
      </c>
      <c r="E37" s="45"/>
      <c r="F37" s="23">
        <f>SUM(D37:E37)</f>
        <v>0</v>
      </c>
      <c r="G37" s="32"/>
      <c r="H37" s="46"/>
      <c r="I37" s="45"/>
      <c r="J37" s="23">
        <f t="shared" si="6"/>
        <v>0</v>
      </c>
      <c r="K37" s="32"/>
      <c r="L37" s="46">
        <f t="shared" si="4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13505024</v>
      </c>
      <c r="E38" s="40"/>
      <c r="F38" s="20">
        <f t="shared" si="5"/>
        <v>13505024</v>
      </c>
      <c r="G38" s="32"/>
      <c r="H38" s="41"/>
      <c r="I38" s="40"/>
      <c r="J38" s="20">
        <f t="shared" si="6"/>
        <v>0</v>
      </c>
      <c r="K38" s="32"/>
      <c r="L38" s="41">
        <f t="shared" si="4"/>
        <v>13505024</v>
      </c>
      <c r="M38" s="42">
        <f t="shared" si="7"/>
        <v>13505024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45"/>
      <c r="F39" s="23">
        <f t="shared" si="5"/>
        <v>0</v>
      </c>
      <c r="G39" s="32"/>
      <c r="H39" s="46"/>
      <c r="I39" s="45"/>
      <c r="J39" s="23">
        <f t="shared" si="6"/>
        <v>0</v>
      </c>
      <c r="K39" s="32"/>
      <c r="L39" s="46">
        <f t="shared" si="4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40"/>
      <c r="F40" s="20">
        <f t="shared" si="5"/>
        <v>0</v>
      </c>
      <c r="G40" s="32"/>
      <c r="H40" s="41"/>
      <c r="I40" s="40"/>
      <c r="J40" s="20">
        <f t="shared" si="6"/>
        <v>0</v>
      </c>
      <c r="K40" s="32"/>
      <c r="L40" s="41">
        <f t="shared" si="4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45"/>
      <c r="F41" s="23">
        <f t="shared" si="5"/>
        <v>0</v>
      </c>
      <c r="G41" s="32"/>
      <c r="H41" s="46">
        <v>237600</v>
      </c>
      <c r="I41" s="45"/>
      <c r="J41" s="23">
        <f t="shared" si="6"/>
        <v>237600</v>
      </c>
      <c r="K41" s="32"/>
      <c r="L41" s="46">
        <f t="shared" si="4"/>
        <v>-237600</v>
      </c>
      <c r="M41" s="47">
        <f t="shared" si="7"/>
        <v>-237600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19044024</v>
      </c>
      <c r="E42" s="49">
        <f>SUM(E31:E41)</f>
        <v>0</v>
      </c>
      <c r="F42" s="50">
        <f>SUM(F31:F41)</f>
        <v>19044024</v>
      </c>
      <c r="G42" s="32"/>
      <c r="H42" s="51">
        <f>SUM(H31:H41)</f>
        <v>48927421</v>
      </c>
      <c r="I42" s="49">
        <f>SUM(I31:I41)</f>
        <v>0</v>
      </c>
      <c r="J42" s="50">
        <f>SUM(J31:J41)</f>
        <v>48927421</v>
      </c>
      <c r="K42" s="32"/>
      <c r="L42" s="51">
        <f>SUM(L31:L41)</f>
        <v>-29883397</v>
      </c>
      <c r="M42" s="50">
        <f>SUM(M31:M41)</f>
        <v>-29883397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>
        <v>643357426</v>
      </c>
      <c r="E45" s="55">
        <f>[2]AGM!$E$349</f>
        <v>-643357426</v>
      </c>
      <c r="F45" s="14">
        <f>SUM(D45:E45)</f>
        <v>0</v>
      </c>
      <c r="G45" s="32"/>
      <c r="H45" s="54">
        <v>650927060.74000001</v>
      </c>
      <c r="I45" s="36"/>
      <c r="J45" s="14">
        <f>SUM(H45:I45)</f>
        <v>650927060.74000001</v>
      </c>
      <c r="K45" s="32"/>
      <c r="L45" s="35">
        <f>D45-H45</f>
        <v>-7569634.7400000095</v>
      </c>
      <c r="M45" s="37">
        <f>F45-J45</f>
        <v>-650927060.74000001</v>
      </c>
      <c r="N45" s="32"/>
      <c r="O45" s="35">
        <v>0</v>
      </c>
      <c r="P45" s="36"/>
      <c r="Q45" s="37"/>
      <c r="S45" s="15">
        <f>SUMIF(M45:M49,"&gt;0")</f>
        <v>965745</v>
      </c>
    </row>
    <row r="46" spans="2:19" x14ac:dyDescent="0.3">
      <c r="B46" s="16">
        <v>3.2</v>
      </c>
      <c r="C46" s="38" t="s">
        <v>58</v>
      </c>
      <c r="D46" s="41">
        <v>0</v>
      </c>
      <c r="E46" s="40"/>
      <c r="F46" s="20">
        <f>SUM(D46:E46)</f>
        <v>0</v>
      </c>
      <c r="G46" s="32"/>
      <c r="H46" s="41"/>
      <c r="I46" s="40"/>
      <c r="J46" s="20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-650927060.74000001</v>
      </c>
    </row>
    <row r="47" spans="2:19" x14ac:dyDescent="0.3">
      <c r="B47" s="25">
        <v>3.3</v>
      </c>
      <c r="C47" s="43" t="s">
        <v>59</v>
      </c>
      <c r="D47" s="46">
        <v>0</v>
      </c>
      <c r="E47" s="45"/>
      <c r="F47" s="23">
        <f>SUM(D47:E47)</f>
        <v>0</v>
      </c>
      <c r="G47" s="32"/>
      <c r="H47" s="46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>
        <v>0</v>
      </c>
      <c r="E48" s="40">
        <f>[2]AGM!$E$418</f>
        <v>9012525</v>
      </c>
      <c r="F48" s="20">
        <f>SUM(D48:E48)</f>
        <v>9012525</v>
      </c>
      <c r="G48" s="32"/>
      <c r="H48" s="39">
        <v>8046780</v>
      </c>
      <c r="I48" s="40"/>
      <c r="J48" s="20">
        <f>SUM(H48:I48)</f>
        <v>8046780</v>
      </c>
      <c r="K48" s="32"/>
      <c r="L48" s="41">
        <f t="shared" ref="L48:L49" si="8">D48-H48</f>
        <v>-8046780</v>
      </c>
      <c r="M48" s="42">
        <f>F48-J48</f>
        <v>965745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>
        <v>0</v>
      </c>
      <c r="E49" s="45"/>
      <c r="F49" s="23">
        <f>SUM(D49:E49)</f>
        <v>0</v>
      </c>
      <c r="G49" s="32"/>
      <c r="H49" s="46"/>
      <c r="I49" s="45"/>
      <c r="J49" s="23">
        <f>SUM(H49:I49)</f>
        <v>0</v>
      </c>
      <c r="K49" s="32"/>
      <c r="L49" s="46">
        <f t="shared" si="8"/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643357426</v>
      </c>
      <c r="E50" s="49">
        <f t="shared" ref="E50" si="9">SUM(E45:E49)</f>
        <v>-634344901</v>
      </c>
      <c r="F50" s="50">
        <f>SUM(F45:F49)</f>
        <v>9012525</v>
      </c>
      <c r="G50" s="32"/>
      <c r="H50" s="51">
        <f>SUM(H45:H49)</f>
        <v>658973840.74000001</v>
      </c>
      <c r="I50" s="49">
        <f t="shared" ref="I50" si="10">SUM(I45:I49)</f>
        <v>0</v>
      </c>
      <c r="J50" s="50">
        <f>SUM(J45:J49)</f>
        <v>658973840.74000001</v>
      </c>
      <c r="K50" s="32"/>
      <c r="L50" s="51">
        <f>SUM(L45:L49)</f>
        <v>-15616414.74000001</v>
      </c>
      <c r="M50" s="50">
        <f t="shared" ref="M50" si="11">SUM(M45:M49)</f>
        <v>-649961315.74000001</v>
      </c>
      <c r="N50" s="32"/>
      <c r="O50" s="51">
        <f>SUM(O45:O49)</f>
        <v>0</v>
      </c>
      <c r="P50" s="49">
        <f t="shared" ref="P50:Q50" si="12">SUM(P45:P49)</f>
        <v>0</v>
      </c>
      <c r="Q50" s="50">
        <f t="shared" si="12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643357000</v>
      </c>
      <c r="E53" s="55"/>
      <c r="F53" s="14">
        <f>SUM(D53:E53)</f>
        <v>643357000</v>
      </c>
      <c r="G53" s="32"/>
      <c r="H53" s="35"/>
      <c r="I53" s="36"/>
      <c r="J53" s="14">
        <f>SUM(H53:I53)</f>
        <v>0</v>
      </c>
      <c r="K53" s="32"/>
      <c r="L53" s="35">
        <f>D53-H53</f>
        <v>643357000</v>
      </c>
      <c r="M53" s="37">
        <f>F53-J53</f>
        <v>643357000</v>
      </c>
      <c r="N53" s="32"/>
      <c r="O53" s="35"/>
      <c r="P53" s="36"/>
      <c r="Q53" s="37"/>
      <c r="S53" s="15">
        <f>SUMIF(M53:M57,"&gt;0")</f>
        <v>643357000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>SUM(D56:E56)</f>
        <v>0</v>
      </c>
      <c r="G56" s="32"/>
      <c r="H56" s="41"/>
      <c r="I56" s="40"/>
      <c r="J56" s="20">
        <f>SUM(H56:I56)</f>
        <v>0</v>
      </c>
      <c r="K56" s="32"/>
      <c r="L56" s="41">
        <f t="shared" ref="L56:L57" si="13">D56-H56</f>
        <v>0</v>
      </c>
      <c r="M56" s="42">
        <f t="shared" ref="M56:M57" si="14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>SUM(D57:E57)</f>
        <v>0</v>
      </c>
      <c r="G57" s="32"/>
      <c r="H57" s="46"/>
      <c r="I57" s="45"/>
      <c r="J57" s="23">
        <f>SUM(H57:I57)</f>
        <v>0</v>
      </c>
      <c r="K57" s="32"/>
      <c r="L57" s="46">
        <f t="shared" si="13"/>
        <v>0</v>
      </c>
      <c r="M57" s="47">
        <f t="shared" si="14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643357000</v>
      </c>
      <c r="E58" s="49">
        <f t="shared" ref="E58:F58" si="15">SUM(E53:E57)</f>
        <v>0</v>
      </c>
      <c r="F58" s="50">
        <f t="shared" si="15"/>
        <v>643357000</v>
      </c>
      <c r="G58" s="32"/>
      <c r="H58" s="51">
        <f t="shared" ref="H58:J58" si="16">SUM(H53:H57)</f>
        <v>0</v>
      </c>
      <c r="I58" s="49">
        <f t="shared" si="16"/>
        <v>0</v>
      </c>
      <c r="J58" s="50">
        <f t="shared" si="16"/>
        <v>0</v>
      </c>
      <c r="K58" s="32"/>
      <c r="L58" s="51">
        <f t="shared" ref="L58:M58" si="17">SUM(L53:L57)</f>
        <v>643357000</v>
      </c>
      <c r="M58" s="50">
        <f t="shared" si="17"/>
        <v>643357000</v>
      </c>
      <c r="N58" s="32"/>
      <c r="O58" s="51">
        <f t="shared" ref="O58:Q58" si="18">SUM(O53:O57)</f>
        <v>0</v>
      </c>
      <c r="P58" s="49">
        <f t="shared" si="18"/>
        <v>0</v>
      </c>
      <c r="Q58" s="50">
        <f t="shared" si="18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1608750</v>
      </c>
      <c r="E61" s="36"/>
      <c r="F61" s="14">
        <f>SUM(D61:E61)</f>
        <v>1608750</v>
      </c>
      <c r="G61" s="32"/>
      <c r="H61" s="54">
        <v>1673101</v>
      </c>
      <c r="I61" s="36"/>
      <c r="J61" s="14">
        <f>SUM(H61:I61)</f>
        <v>1673101</v>
      </c>
      <c r="K61" s="32"/>
      <c r="L61" s="35">
        <f>D61-H61</f>
        <v>-64351</v>
      </c>
      <c r="M61" s="37">
        <f>F61-J61</f>
        <v>-64351</v>
      </c>
      <c r="N61" s="32"/>
      <c r="O61" s="35"/>
      <c r="P61" s="36"/>
      <c r="Q61" s="37"/>
      <c r="S61" s="15">
        <f>SUMIF(M61:M65,"&gt;0")</f>
        <v>249084</v>
      </c>
    </row>
    <row r="62" spans="2:19" x14ac:dyDescent="0.3">
      <c r="B62" s="16">
        <v>5.2</v>
      </c>
      <c r="C62" s="38" t="s">
        <v>68</v>
      </c>
      <c r="D62" s="41">
        <v>26813</v>
      </c>
      <c r="E62" s="40"/>
      <c r="F62" s="20">
        <f>SUM(D62:E62)</f>
        <v>26813</v>
      </c>
      <c r="G62" s="32"/>
      <c r="H62" s="41"/>
      <c r="I62" s="40"/>
      <c r="J62" s="20">
        <f>SUM(H62:I62)</f>
        <v>0</v>
      </c>
      <c r="K62" s="32"/>
      <c r="L62" s="41">
        <f>D62-H62</f>
        <v>26813</v>
      </c>
      <c r="M62" s="42">
        <f>F62-J62</f>
        <v>26813</v>
      </c>
      <c r="N62" s="32"/>
      <c r="O62" s="41"/>
      <c r="P62" s="40"/>
      <c r="Q62" s="42"/>
      <c r="S62" s="15">
        <f>SUMIF(M61:M65,"&lt;0")</f>
        <v>-197684</v>
      </c>
    </row>
    <row r="63" spans="2:19" x14ac:dyDescent="0.3">
      <c r="B63" s="25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>
        <v>133333</v>
      </c>
      <c r="I63" s="45"/>
      <c r="J63" s="23">
        <f>SUM(H63:I63)</f>
        <v>133333</v>
      </c>
      <c r="K63" s="32"/>
      <c r="L63" s="46">
        <f>D63-H63</f>
        <v>-133333</v>
      </c>
      <c r="M63" s="47">
        <f>F63-J63</f>
        <v>-133333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222271</v>
      </c>
      <c r="E64" s="40"/>
      <c r="F64" s="20">
        <f>SUM(D64:E64)</f>
        <v>222271</v>
      </c>
      <c r="G64" s="32"/>
      <c r="H64" s="41"/>
      <c r="I64" s="40"/>
      <c r="J64" s="20">
        <f>SUM(H64:I64)</f>
        <v>0</v>
      </c>
      <c r="K64" s="32"/>
      <c r="L64" s="41">
        <f t="shared" ref="L64" si="19">D64-H64</f>
        <v>222271</v>
      </c>
      <c r="M64" s="42">
        <f t="shared" ref="M64" si="20">F64-J64</f>
        <v>222271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1857834</v>
      </c>
      <c r="E66" s="49">
        <f t="shared" ref="E66:F66" si="21">SUM(E61:E64)</f>
        <v>0</v>
      </c>
      <c r="F66" s="50">
        <f t="shared" si="21"/>
        <v>1857834</v>
      </c>
      <c r="G66" s="32"/>
      <c r="H66" s="51">
        <f t="shared" ref="H66:J66" si="22">SUM(H61:H64)</f>
        <v>1806434</v>
      </c>
      <c r="I66" s="49">
        <f t="shared" si="22"/>
        <v>0</v>
      </c>
      <c r="J66" s="50">
        <f t="shared" si="22"/>
        <v>1806434</v>
      </c>
      <c r="K66" s="32"/>
      <c r="L66" s="51">
        <f t="shared" ref="L66:M66" si="23">SUM(L61:L64)</f>
        <v>51400</v>
      </c>
      <c r="M66" s="50">
        <f t="shared" si="23"/>
        <v>51400</v>
      </c>
      <c r="N66" s="32"/>
      <c r="O66" s="51">
        <f t="shared" ref="O66:Q66" si="24">SUM(O61:O64)</f>
        <v>0</v>
      </c>
      <c r="P66" s="49">
        <f t="shared" si="24"/>
        <v>0</v>
      </c>
      <c r="Q66" s="50">
        <f t="shared" si="24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6">
        <v>9116452</v>
      </c>
      <c r="E69" s="36"/>
      <c r="F69" s="14">
        <f>SUM(D69:E69)</f>
        <v>9116452</v>
      </c>
      <c r="G69" s="32"/>
      <c r="H69" s="35">
        <v>1411071</v>
      </c>
      <c r="I69" s="36"/>
      <c r="J69" s="14">
        <f>SUM(H69:I69)</f>
        <v>1411071</v>
      </c>
      <c r="K69" s="32"/>
      <c r="L69" s="35">
        <f>D69-H69</f>
        <v>7705381</v>
      </c>
      <c r="M69" s="37">
        <f>F69-J69</f>
        <v>7705381</v>
      </c>
      <c r="N69" s="32"/>
      <c r="O69" s="35"/>
      <c r="P69" s="36"/>
      <c r="Q69" s="37"/>
      <c r="S69" s="15">
        <f>SUMIF(M69:M70,"&gt;0")</f>
        <v>7705381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39"/>
      <c r="I70" s="40"/>
      <c r="J70" s="20">
        <f>SUM(H70:I70)</f>
        <v>0</v>
      </c>
      <c r="K70" s="32"/>
      <c r="L70" s="41">
        <f t="shared" ref="L70" si="25"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9116452</v>
      </c>
      <c r="E72" s="49">
        <f t="shared" ref="E72:F72" si="26">SUM(E69:E70)</f>
        <v>0</v>
      </c>
      <c r="F72" s="50">
        <f t="shared" si="26"/>
        <v>9116452</v>
      </c>
      <c r="G72" s="32"/>
      <c r="H72" s="48">
        <f t="shared" ref="H72:J72" si="27">SUM(H69:H70)</f>
        <v>1411071</v>
      </c>
      <c r="I72" s="49">
        <f t="shared" si="27"/>
        <v>0</v>
      </c>
      <c r="J72" s="50">
        <f t="shared" si="27"/>
        <v>1411071</v>
      </c>
      <c r="K72" s="32"/>
      <c r="L72" s="51">
        <f>SUM(L69:L70)</f>
        <v>7705381</v>
      </c>
      <c r="M72" s="50">
        <f t="shared" ref="M72" si="28">SUM(M69:M70)</f>
        <v>7705381</v>
      </c>
      <c r="N72" s="32"/>
      <c r="O72" s="51">
        <f t="shared" ref="O72:Q72" si="29">SUM(O69:O70)</f>
        <v>0</v>
      </c>
      <c r="P72" s="49">
        <f t="shared" si="29"/>
        <v>0</v>
      </c>
      <c r="Q72" s="50">
        <f t="shared" si="29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233536780</v>
      </c>
      <c r="E75" s="55"/>
      <c r="F75" s="14">
        <f>SUM(D75:E75)</f>
        <v>233536780</v>
      </c>
      <c r="G75" s="32"/>
      <c r="H75" s="54">
        <v>216833811</v>
      </c>
      <c r="I75" s="36">
        <f>[2]AGM!$M$592</f>
        <v>80000</v>
      </c>
      <c r="J75" s="14">
        <f>SUM(H75:I75)</f>
        <v>216913811</v>
      </c>
      <c r="K75" s="32"/>
      <c r="L75" s="35">
        <f>D75-H75</f>
        <v>16702969</v>
      </c>
      <c r="M75" s="37">
        <f>F75-J75</f>
        <v>16622969</v>
      </c>
      <c r="N75" s="32"/>
      <c r="O75" s="35"/>
      <c r="P75" s="36"/>
      <c r="Q75" s="37"/>
      <c r="S75" s="15">
        <f>SUMIF(M75:M76,"&gt;0")</f>
        <v>16622969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233536780</v>
      </c>
      <c r="E78" s="49">
        <f t="shared" ref="E78:F78" si="30">SUM(E75:E76)</f>
        <v>0</v>
      </c>
      <c r="F78" s="50">
        <f t="shared" si="30"/>
        <v>233536780</v>
      </c>
      <c r="G78" s="32"/>
      <c r="H78" s="51">
        <f t="shared" ref="H78:J78" si="31">SUM(H75:H76)</f>
        <v>216833811</v>
      </c>
      <c r="I78" s="49">
        <f t="shared" si="31"/>
        <v>80000</v>
      </c>
      <c r="J78" s="50">
        <f t="shared" si="31"/>
        <v>216913811</v>
      </c>
      <c r="K78" s="32"/>
      <c r="L78" s="51">
        <f t="shared" ref="L78:M78" si="32">SUM(L75:L76)</f>
        <v>16702969</v>
      </c>
      <c r="M78" s="50">
        <f t="shared" si="32"/>
        <v>16622969</v>
      </c>
      <c r="N78" s="32"/>
      <c r="O78" s="51">
        <f t="shared" ref="O78:Q78" si="33">SUM(O75:O76)</f>
        <v>0</v>
      </c>
      <c r="P78" s="49">
        <f t="shared" si="33"/>
        <v>0</v>
      </c>
      <c r="Q78" s="50">
        <f t="shared" si="33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>
        <v>643357426</v>
      </c>
      <c r="E81" s="90">
        <f>[2]AGM!$E$609</f>
        <v>-643357000</v>
      </c>
      <c r="F81" s="14">
        <f>SUM(D81:E81)</f>
        <v>426</v>
      </c>
      <c r="G81" s="32"/>
      <c r="H81" s="54"/>
      <c r="I81" s="36"/>
      <c r="J81" s="14">
        <f>SUM(H81:I81)</f>
        <v>0</v>
      </c>
      <c r="K81" s="32"/>
      <c r="L81" s="35">
        <f>D81-H81</f>
        <v>643357426</v>
      </c>
      <c r="M81" s="37">
        <f>F81-J81</f>
        <v>426</v>
      </c>
      <c r="N81" s="32"/>
      <c r="O81" s="35"/>
      <c r="P81" s="36"/>
      <c r="Q81" s="37"/>
      <c r="S81" s="15">
        <f>SUMIF(M81:M82,"&gt;0")</f>
        <v>426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643357426</v>
      </c>
      <c r="E84" s="49">
        <f>SUM(E81:E82)</f>
        <v>-643357000</v>
      </c>
      <c r="F84" s="50">
        <f>SUM(F81:F82)</f>
        <v>426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643357426</v>
      </c>
      <c r="M84" s="50">
        <f>SUM(M81:M82)</f>
        <v>426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14">
        <f>SUM(D87:E87)</f>
        <v>0</v>
      </c>
      <c r="G87" s="32"/>
      <c r="H87" s="54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54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14">
        <f>SUM(D100:E100)</f>
        <v>0</v>
      </c>
      <c r="G100" s="32"/>
      <c r="H100" s="54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>
        <v>643357426</v>
      </c>
      <c r="E101" s="40">
        <f>[2]AGM!$E$626</f>
        <v>-643357426</v>
      </c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643357426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643357426</v>
      </c>
      <c r="E103" s="49">
        <f>SUM(E100:E101)</f>
        <v>-643357426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643357426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14">
        <f>SUM(D106:E106)</f>
        <v>0</v>
      </c>
      <c r="G106" s="32"/>
      <c r="H106" s="54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3318461232</v>
      </c>
      <c r="E110" s="66">
        <f t="shared" ref="E110:Q110" si="34">SUM(E28,E42,E50,E58,E66,E72,E78,E90,E97,E103,E84,E108)</f>
        <v>-1919024519</v>
      </c>
      <c r="F110" s="66">
        <f t="shared" si="34"/>
        <v>1399436713</v>
      </c>
      <c r="G110" s="32"/>
      <c r="H110" s="66">
        <f t="shared" si="34"/>
        <v>1226662610.1300001</v>
      </c>
      <c r="I110" s="66">
        <f t="shared" si="34"/>
        <v>24839961</v>
      </c>
      <c r="J110" s="66">
        <f t="shared" si="34"/>
        <v>1251502571.1300001</v>
      </c>
      <c r="K110" s="32"/>
      <c r="L110" s="66">
        <f t="shared" si="34"/>
        <v>2091798621.8699999</v>
      </c>
      <c r="M110" s="66">
        <f t="shared" si="34"/>
        <v>147934141.87</v>
      </c>
      <c r="N110" s="32"/>
      <c r="O110" s="66">
        <f t="shared" si="34"/>
        <v>0</v>
      </c>
      <c r="P110" s="66">
        <f t="shared" si="34"/>
        <v>0</v>
      </c>
      <c r="Q110" s="66">
        <f t="shared" si="34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72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75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6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pageSetup paperSize="9" scale="51" orientation="portrait" horizontalDpi="4294967293" verticalDpi="300" r:id="rId1"/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9EE1-FEFB-4CEB-B18D-2BB5E6D02809}">
  <sheetPr>
    <tabColor rgb="FF00B050"/>
  </sheetPr>
  <dimension ref="B1:S120"/>
  <sheetViews>
    <sheetView topLeftCell="B1" zoomScale="58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4.88671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List'!B6</f>
        <v>Troy Resources Guyana Inc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List'!C6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80888762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>SUM(D12:E12)</f>
        <v>0</v>
      </c>
      <c r="G12" s="32"/>
      <c r="H12" s="41"/>
      <c r="I12" s="40"/>
      <c r="J12" s="42">
        <f>SUM(H12:I12)</f>
        <v>0</v>
      </c>
      <c r="K12" s="32"/>
      <c r="L12" s="41">
        <f>D12-H12</f>
        <v>0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>
        <v>63554</v>
      </c>
      <c r="E13" s="45"/>
      <c r="F13" s="47">
        <f>SUM(D13:E13)</f>
        <v>63554</v>
      </c>
      <c r="G13" s="32"/>
      <c r="H13" s="46"/>
      <c r="I13" s="45"/>
      <c r="J13" s="47">
        <f>SUM(H13:I13)</f>
        <v>0</v>
      </c>
      <c r="K13" s="32"/>
      <c r="L13" s="46">
        <f>D13-H13</f>
        <v>63554</v>
      </c>
      <c r="M13" s="47">
        <f>F13-J13</f>
        <v>63554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79145572</v>
      </c>
      <c r="E15" s="45"/>
      <c r="F15" s="47">
        <f t="shared" si="0"/>
        <v>79145572</v>
      </c>
      <c r="G15" s="32"/>
      <c r="H15" s="46"/>
      <c r="I15" s="45"/>
      <c r="J15" s="47">
        <f t="shared" si="1"/>
        <v>0</v>
      </c>
      <c r="K15" s="32"/>
      <c r="L15" s="46">
        <f t="shared" si="2"/>
        <v>79145572</v>
      </c>
      <c r="M15" s="47">
        <f t="shared" si="3"/>
        <v>79145572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>
        <v>1000000</v>
      </c>
      <c r="E18" s="40"/>
      <c r="F18" s="42">
        <f t="shared" si="0"/>
        <v>1000000</v>
      </c>
      <c r="G18" s="32"/>
      <c r="H18" s="41"/>
      <c r="I18" s="40"/>
      <c r="J18" s="42">
        <f t="shared" si="1"/>
        <v>0</v>
      </c>
      <c r="K18" s="32"/>
      <c r="L18" s="41">
        <f t="shared" si="2"/>
        <v>1000000</v>
      </c>
      <c r="M18" s="42">
        <f t="shared" si="3"/>
        <v>1000000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>
        <v>679636</v>
      </c>
      <c r="E20" s="91"/>
      <c r="F20" s="42">
        <f t="shared" si="0"/>
        <v>679636</v>
      </c>
      <c r="G20" s="32"/>
      <c r="H20" s="41"/>
      <c r="I20" s="40"/>
      <c r="J20" s="42">
        <f t="shared" si="1"/>
        <v>0</v>
      </c>
      <c r="K20" s="32"/>
      <c r="L20" s="41">
        <f t="shared" si="2"/>
        <v>679636</v>
      </c>
      <c r="M20" s="42">
        <f t="shared" si="3"/>
        <v>679636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80888762</v>
      </c>
      <c r="E28" s="49">
        <f>SUM(E11:E26)</f>
        <v>0</v>
      </c>
      <c r="F28" s="50">
        <f>SUM(F11:F26)</f>
        <v>80888762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80888762</v>
      </c>
      <c r="M28" s="50">
        <f>SUM(M11:M26)</f>
        <v>80888762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ht="15" thickBot="1" x14ac:dyDescent="0.35">
      <c r="B31" s="33">
        <v>2.1</v>
      </c>
      <c r="C31" s="34" t="s">
        <v>42</v>
      </c>
      <c r="D31" s="35">
        <v>0</v>
      </c>
      <c r="E31" s="93"/>
      <c r="F31" s="37">
        <f>SUM(D31:E31)</f>
        <v>0</v>
      </c>
      <c r="G31" s="32"/>
      <c r="H31" s="35"/>
      <c r="I31" s="36"/>
      <c r="J31" s="37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15845231</v>
      </c>
    </row>
    <row r="32" spans="2:19" x14ac:dyDescent="0.3">
      <c r="B32" s="16">
        <v>2.2999999999999998</v>
      </c>
      <c r="C32" s="38" t="s">
        <v>43</v>
      </c>
      <c r="D32" s="94">
        <v>15766400</v>
      </c>
      <c r="E32" s="40"/>
      <c r="F32" s="95">
        <f>SUM(D32:E32)</f>
        <v>15766400</v>
      </c>
      <c r="G32" s="32"/>
      <c r="H32" s="41"/>
      <c r="I32" s="40"/>
      <c r="J32" s="42">
        <f>SUM(H32:I32)</f>
        <v>0</v>
      </c>
      <c r="K32" s="32"/>
      <c r="L32" s="41">
        <f>D32-H32</f>
        <v>15766400</v>
      </c>
      <c r="M32" s="37">
        <f>F32-J32</f>
        <v>15766400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>
        <v>78831</v>
      </c>
      <c r="E33" s="45"/>
      <c r="F33" s="47">
        <f>SUM(D33:E33)</f>
        <v>78831</v>
      </c>
      <c r="G33" s="32"/>
      <c r="H33" s="46"/>
      <c r="I33" s="45"/>
      <c r="J33" s="47">
        <f>SUM(H33:I33)</f>
        <v>0</v>
      </c>
      <c r="K33" s="32"/>
      <c r="L33" s="46">
        <f>D33-H33</f>
        <v>78831</v>
      </c>
      <c r="M33" s="47">
        <f>F33-J33</f>
        <v>78831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>
        <v>0</v>
      </c>
      <c r="E34" s="40"/>
      <c r="F34" s="42">
        <f t="shared" ref="F34:F41" si="4">SUM(D34:E34)</f>
        <v>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>
        <v>0</v>
      </c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>
        <v>0</v>
      </c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>
        <v>0</v>
      </c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>
        <v>0</v>
      </c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>
        <v>0</v>
      </c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>
        <v>0</v>
      </c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>
        <v>0</v>
      </c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15845231</v>
      </c>
      <c r="E42" s="49">
        <f>SUM(E31:E41)</f>
        <v>0</v>
      </c>
      <c r="F42" s="50">
        <f>SUM(F31:F41)</f>
        <v>15845231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15845231</v>
      </c>
      <c r="M42" s="50">
        <f>SUM(M31:M41)</f>
        <v>15845231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 t="shared" ref="F48:F49" si="8">SUM(D48:E48)</f>
        <v>0</v>
      </c>
      <c r="G48" s="32"/>
      <c r="H48" s="41"/>
      <c r="I48" s="40"/>
      <c r="J48" s="42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 t="shared" si="8"/>
        <v>0</v>
      </c>
      <c r="G49" s="32"/>
      <c r="H49" s="46"/>
      <c r="I49" s="45"/>
      <c r="J49" s="47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 t="shared" ref="E50:F50" si="12">SUM(E45:E49)</f>
        <v>0</v>
      </c>
      <c r="F50" s="50">
        <f t="shared" si="12"/>
        <v>0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0</v>
      </c>
      <c r="M50" s="50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55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37">
        <f>SUM(D61:E61)</f>
        <v>0</v>
      </c>
      <c r="G61" s="97"/>
      <c r="H61" s="54"/>
      <c r="I61" s="96"/>
      <c r="J61" s="37">
        <f>SUM(H61:I61)</f>
        <v>0</v>
      </c>
      <c r="K61" s="97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42">
        <f>SUM(D62:E62)</f>
        <v>0</v>
      </c>
      <c r="G62" s="97"/>
      <c r="H62" s="39"/>
      <c r="I62" s="99"/>
      <c r="J62" s="42">
        <f>SUM(H62:I62)</f>
        <v>0</v>
      </c>
      <c r="K62" s="97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47">
        <f>SUM(D63:E63)</f>
        <v>0</v>
      </c>
      <c r="G63" s="97"/>
      <c r="H63" s="44"/>
      <c r="I63" s="101"/>
      <c r="J63" s="47">
        <f>SUM(H63:I63)</f>
        <v>0</v>
      </c>
      <c r="K63" s="97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42">
        <f t="shared" ref="F64" si="24">SUM(D64:E64)</f>
        <v>0</v>
      </c>
      <c r="G64" s="97"/>
      <c r="H64" s="39"/>
      <c r="I64" s="99"/>
      <c r="J64" s="42">
        <f t="shared" ref="J64" si="25">SUM(H64:I64)</f>
        <v>0</v>
      </c>
      <c r="K64" s="97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97"/>
      <c r="H65" s="186"/>
      <c r="I65" s="187"/>
      <c r="J65" s="188"/>
      <c r="K65" s="97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97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97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32740977</v>
      </c>
      <c r="E75" s="55"/>
      <c r="F75" s="37">
        <f>SUM(D75:E75)</f>
        <v>32740977</v>
      </c>
      <c r="G75" s="32"/>
      <c r="H75" s="35"/>
      <c r="I75" s="36"/>
      <c r="J75" s="37">
        <f>SUM(H75:I75)</f>
        <v>0</v>
      </c>
      <c r="K75" s="32"/>
      <c r="L75" s="35">
        <f>D75-H75</f>
        <v>32740977</v>
      </c>
      <c r="M75" s="37">
        <f>F75-J75</f>
        <v>32740977</v>
      </c>
      <c r="N75" s="32"/>
      <c r="O75" s="35"/>
      <c r="P75" s="36"/>
      <c r="Q75" s="37"/>
      <c r="S75" s="15">
        <f>SUMIF(M75:M76,"&gt;0")</f>
        <v>32740977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32740977</v>
      </c>
      <c r="E78" s="49">
        <f t="shared" ref="E78:F78" si="36">SUM(E75:E76)</f>
        <v>0</v>
      </c>
      <c r="F78" s="50">
        <f t="shared" si="36"/>
        <v>32740977</v>
      </c>
      <c r="G78" s="32"/>
      <c r="H78" s="51">
        <f t="shared" ref="H78:J78" si="37">SUM(H75:H76)</f>
        <v>0</v>
      </c>
      <c r="I78" s="49">
        <f t="shared" si="37"/>
        <v>0</v>
      </c>
      <c r="J78" s="50">
        <f t="shared" si="37"/>
        <v>0</v>
      </c>
      <c r="K78" s="32"/>
      <c r="L78" s="51">
        <f t="shared" ref="L78:M78" si="38">SUM(L75:L76)</f>
        <v>32740977</v>
      </c>
      <c r="M78" s="50">
        <f t="shared" si="38"/>
        <v>32740977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37">
        <f>SUM(D93:E93)</f>
        <v>0</v>
      </c>
      <c r="G93" s="97"/>
      <c r="H93" s="54"/>
      <c r="I93" s="96"/>
      <c r="J93" s="37">
        <f>SUM(H93:I93)</f>
        <v>0</v>
      </c>
      <c r="K93" s="97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42">
        <f>SUM(D94:E94)</f>
        <v>0</v>
      </c>
      <c r="G94" s="97"/>
      <c r="H94" s="39"/>
      <c r="I94" s="99"/>
      <c r="J94" s="42">
        <f>SUM(H94:I94)</f>
        <v>0</v>
      </c>
      <c r="K94" s="97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47">
        <f>SUM(D95:E95)</f>
        <v>0</v>
      </c>
      <c r="G95" s="97"/>
      <c r="H95" s="44"/>
      <c r="I95" s="101"/>
      <c r="J95" s="47">
        <f>SUM(H95:I95)</f>
        <v>0</v>
      </c>
      <c r="K95" s="97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97"/>
      <c r="H96" s="186"/>
      <c r="I96" s="187"/>
      <c r="J96" s="188"/>
      <c r="K96" s="97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97"/>
      <c r="H97" s="48">
        <f>SUM(H93:H95)</f>
        <v>0</v>
      </c>
      <c r="I97" s="103">
        <f>SUM(I93:I95)</f>
        <v>0</v>
      </c>
      <c r="J97" s="104">
        <f>SUM(J93:J95)</f>
        <v>0</v>
      </c>
      <c r="K97" s="97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129474970</v>
      </c>
      <c r="E110" s="66">
        <f t="shared" ref="E110:Q110" si="40">SUM(E28,E42,E50,E58,E66,E72,E78,E90,E97,E103,E84,E108)</f>
        <v>0</v>
      </c>
      <c r="F110" s="66">
        <f t="shared" si="40"/>
        <v>129474970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129474970</v>
      </c>
      <c r="M110" s="66">
        <f t="shared" si="40"/>
        <v>129474970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/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/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046A-65AC-4618-97AC-C17E63560CA0}">
  <sheetPr>
    <tabColor rgb="FF00B050"/>
  </sheetPr>
  <dimension ref="B1:S120"/>
  <sheetViews>
    <sheetView zoomScale="77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3.88671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List'!B7</f>
        <v>Guyana Industrial Minerals Inc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List'!C7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200940078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>SUM(D12:E12)</f>
        <v>0</v>
      </c>
      <c r="G12" s="32"/>
      <c r="H12" s="41"/>
      <c r="I12" s="40"/>
      <c r="J12" s="42">
        <f>SUM(H12:I12)</f>
        <v>0</v>
      </c>
      <c r="K12" s="32"/>
      <c r="L12" s="41">
        <f>D12-H12</f>
        <v>0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>
        <v>50000</v>
      </c>
      <c r="E13" s="45"/>
      <c r="F13" s="47">
        <f>SUM(D13:E13)</f>
        <v>50000</v>
      </c>
      <c r="G13" s="32"/>
      <c r="H13" s="46"/>
      <c r="I13" s="45"/>
      <c r="J13" s="47">
        <f>SUM(H13:I13)</f>
        <v>0</v>
      </c>
      <c r="K13" s="32"/>
      <c r="L13" s="46">
        <f>D13-H13</f>
        <v>50000</v>
      </c>
      <c r="M13" s="47">
        <f>F13-J13</f>
        <v>50000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>
        <v>123767940</v>
      </c>
      <c r="E15" s="45"/>
      <c r="F15" s="47">
        <f t="shared" si="0"/>
        <v>123767940</v>
      </c>
      <c r="G15" s="32"/>
      <c r="H15" s="46"/>
      <c r="I15" s="45"/>
      <c r="J15" s="47">
        <f t="shared" si="1"/>
        <v>0</v>
      </c>
      <c r="K15" s="32"/>
      <c r="L15" s="46">
        <f t="shared" si="2"/>
        <v>123767940</v>
      </c>
      <c r="M15" s="47">
        <f t="shared" si="3"/>
        <v>123767940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>
        <v>74895090</v>
      </c>
      <c r="E18" s="40"/>
      <c r="F18" s="42">
        <f t="shared" si="0"/>
        <v>74895090</v>
      </c>
      <c r="G18" s="32"/>
      <c r="H18" s="41"/>
      <c r="I18" s="40"/>
      <c r="J18" s="42">
        <f t="shared" si="1"/>
        <v>0</v>
      </c>
      <c r="K18" s="32"/>
      <c r="L18" s="41">
        <f t="shared" si="2"/>
        <v>74895090</v>
      </c>
      <c r="M18" s="42">
        <f t="shared" si="3"/>
        <v>74895090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>
        <v>2225048</v>
      </c>
      <c r="E20" s="91"/>
      <c r="F20" s="42">
        <f t="shared" si="0"/>
        <v>2225048</v>
      </c>
      <c r="G20" s="32"/>
      <c r="H20" s="41"/>
      <c r="I20" s="40"/>
      <c r="J20" s="42">
        <f t="shared" si="1"/>
        <v>0</v>
      </c>
      <c r="K20" s="32"/>
      <c r="L20" s="41">
        <f t="shared" si="2"/>
        <v>2225048</v>
      </c>
      <c r="M20" s="42">
        <f t="shared" si="3"/>
        <v>2225048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>
        <v>2000</v>
      </c>
      <c r="E26" s="40"/>
      <c r="F26" s="42">
        <f t="shared" si="0"/>
        <v>2000</v>
      </c>
      <c r="G26" s="32"/>
      <c r="H26" s="41"/>
      <c r="I26" s="40"/>
      <c r="J26" s="42">
        <f t="shared" si="1"/>
        <v>0</v>
      </c>
      <c r="K26" s="32"/>
      <c r="L26" s="41">
        <f t="shared" si="2"/>
        <v>2000</v>
      </c>
      <c r="M26" s="42">
        <f t="shared" si="3"/>
        <v>2000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200940078</v>
      </c>
      <c r="E28" s="49">
        <f>SUM(E11:E26)</f>
        <v>0</v>
      </c>
      <c r="F28" s="50">
        <f>SUM(F11:F26)</f>
        <v>200940078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200940078</v>
      </c>
      <c r="M28" s="50">
        <f>SUM(M11:M26)</f>
        <v>200940078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60461597</v>
      </c>
      <c r="E31" s="36"/>
      <c r="F31" s="37">
        <f>SUM(D31:E31)</f>
        <v>60461597</v>
      </c>
      <c r="G31" s="32"/>
      <c r="H31" s="35"/>
      <c r="I31" s="36"/>
      <c r="J31" s="37">
        <f>SUM(H31:I31)</f>
        <v>0</v>
      </c>
      <c r="K31" s="32"/>
      <c r="L31" s="35">
        <f>D31-H31</f>
        <v>60461597</v>
      </c>
      <c r="M31" s="37">
        <f>F31-J31</f>
        <v>60461597</v>
      </c>
      <c r="N31" s="32"/>
      <c r="O31" s="35"/>
      <c r="P31" s="36"/>
      <c r="Q31" s="37"/>
      <c r="S31" s="15">
        <f>SUMIF(M31:M41,"&gt;0")</f>
        <v>81179897</v>
      </c>
    </row>
    <row r="32" spans="2:19" x14ac:dyDescent="0.3">
      <c r="B32" s="16">
        <v>2.2999999999999998</v>
      </c>
      <c r="C32" s="38" t="s">
        <v>43</v>
      </c>
      <c r="D32" s="41">
        <v>19697600</v>
      </c>
      <c r="E32" s="40"/>
      <c r="F32" s="42">
        <f>SUM(D32:E32)</f>
        <v>19697600</v>
      </c>
      <c r="G32" s="32"/>
      <c r="H32" s="41"/>
      <c r="I32" s="40"/>
      <c r="J32" s="42">
        <f>SUM(H32:I32)</f>
        <v>0</v>
      </c>
      <c r="K32" s="32"/>
      <c r="L32" s="41">
        <f>D32-H32</f>
        <v>19697600</v>
      </c>
      <c r="M32" s="42">
        <f>F32-J32</f>
        <v>19697600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>
        <v>0</v>
      </c>
      <c r="E33" s="45"/>
      <c r="F33" s="47">
        <f>SUM(D33:E33)</f>
        <v>0</v>
      </c>
      <c r="G33" s="32"/>
      <c r="H33" s="46"/>
      <c r="I33" s="45"/>
      <c r="J33" s="47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>
        <v>20700</v>
      </c>
      <c r="E34" s="40"/>
      <c r="F34" s="42">
        <f t="shared" ref="F34:F41" si="4">SUM(D34:E34)</f>
        <v>20700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20700</v>
      </c>
      <c r="M34" s="42">
        <f t="shared" ref="M34:M41" si="7">F34-J34</f>
        <v>20700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>
        <v>0</v>
      </c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>
        <v>0</v>
      </c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>
        <v>0</v>
      </c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>
        <v>0</v>
      </c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>
        <v>0</v>
      </c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>
        <v>0</v>
      </c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>
        <v>6966045</v>
      </c>
      <c r="E41" s="45">
        <f>'[2]Guyana Ind Minerals'!$E$19</f>
        <v>-5966045</v>
      </c>
      <c r="F41" s="47">
        <f t="shared" si="4"/>
        <v>1000000</v>
      </c>
      <c r="G41" s="32"/>
      <c r="H41" s="46"/>
      <c r="I41" s="45"/>
      <c r="J41" s="47">
        <f t="shared" si="5"/>
        <v>0</v>
      </c>
      <c r="K41" s="32"/>
      <c r="L41" s="46">
        <f t="shared" si="6"/>
        <v>6966045</v>
      </c>
      <c r="M41" s="47">
        <f t="shared" si="7"/>
        <v>1000000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87145942</v>
      </c>
      <c r="E42" s="49">
        <f>SUM(E31:E41)</f>
        <v>-5966045</v>
      </c>
      <c r="F42" s="50">
        <f>SUM(F31:F41)</f>
        <v>81179897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87145942</v>
      </c>
      <c r="M42" s="50">
        <f>SUM(M31:M41)</f>
        <v>81179897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 t="shared" ref="F48:F49" si="8">SUM(D48:E48)</f>
        <v>0</v>
      </c>
      <c r="G48" s="32"/>
      <c r="H48" s="41"/>
      <c r="I48" s="40"/>
      <c r="J48" s="42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 t="shared" si="8"/>
        <v>0</v>
      </c>
      <c r="G49" s="32"/>
      <c r="H49" s="46"/>
      <c r="I49" s="45"/>
      <c r="J49" s="47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 t="shared" ref="E50:F50" si="12">SUM(E45:E49)</f>
        <v>0</v>
      </c>
      <c r="F50" s="50">
        <f t="shared" si="12"/>
        <v>0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0</v>
      </c>
      <c r="M50" s="50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6006000</v>
      </c>
      <c r="E61" s="96"/>
      <c r="F61" s="37">
        <f>SUM(D61:E61)</f>
        <v>6006000</v>
      </c>
      <c r="G61" s="32"/>
      <c r="H61" s="35"/>
      <c r="I61" s="36"/>
      <c r="J61" s="37">
        <f>SUM(H61:I61)</f>
        <v>0</v>
      </c>
      <c r="K61" s="32"/>
      <c r="L61" s="54">
        <f>D61-H61</f>
        <v>6006000</v>
      </c>
      <c r="M61" s="98">
        <f>F61-J61</f>
        <v>6006000</v>
      </c>
      <c r="N61" s="32"/>
      <c r="O61" s="35"/>
      <c r="P61" s="36"/>
      <c r="Q61" s="37"/>
      <c r="S61" s="15">
        <f>SUMIF(M61:M65,"&gt;0")</f>
        <v>6016725</v>
      </c>
    </row>
    <row r="62" spans="2:19" x14ac:dyDescent="0.3">
      <c r="B62" s="16">
        <v>5.2</v>
      </c>
      <c r="C62" s="38" t="s">
        <v>68</v>
      </c>
      <c r="D62" s="39">
        <v>10725</v>
      </c>
      <c r="E62" s="99"/>
      <c r="F62" s="42">
        <f>SUM(D62:E62)</f>
        <v>10725</v>
      </c>
      <c r="G62" s="32"/>
      <c r="H62" s="41"/>
      <c r="I62" s="40"/>
      <c r="J62" s="42">
        <f>SUM(H62:I62)</f>
        <v>0</v>
      </c>
      <c r="K62" s="32"/>
      <c r="L62" s="39">
        <f>D62-H62</f>
        <v>10725</v>
      </c>
      <c r="M62" s="100">
        <f>F62-J62</f>
        <v>10725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42">
        <f t="shared" ref="F64" si="24">SUM(D64:E64)</f>
        <v>0</v>
      </c>
      <c r="G64" s="32"/>
      <c r="H64" s="41"/>
      <c r="I64" s="40"/>
      <c r="J64" s="42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76"/>
      <c r="I65" s="177"/>
      <c r="J65" s="17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6016725</v>
      </c>
      <c r="E66" s="103">
        <f t="shared" ref="E66:F66" si="28">SUM(E61:E64)</f>
        <v>0</v>
      </c>
      <c r="F66" s="104">
        <f t="shared" si="28"/>
        <v>6016725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6016725</v>
      </c>
      <c r="M66" s="104">
        <f t="shared" si="30"/>
        <v>6016725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455</v>
      </c>
      <c r="E69" s="36"/>
      <c r="F69" s="37">
        <f>SUM(D69:E69)</f>
        <v>455</v>
      </c>
      <c r="G69" s="32"/>
      <c r="H69" s="35"/>
      <c r="I69" s="36"/>
      <c r="J69" s="37">
        <f>SUM(H69:I69)</f>
        <v>0</v>
      </c>
      <c r="K69" s="32"/>
      <c r="L69" s="35">
        <f>D69-H69</f>
        <v>455</v>
      </c>
      <c r="M69" s="37">
        <f>F69-J69</f>
        <v>455</v>
      </c>
      <c r="N69" s="32"/>
      <c r="O69" s="35"/>
      <c r="P69" s="36"/>
      <c r="Q69" s="37"/>
      <c r="S69" s="15">
        <f>SUMIF(M69:M70,"&gt;0")</f>
        <v>455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455</v>
      </c>
      <c r="E72" s="49">
        <f t="shared" ref="E72:F72" si="32">SUM(E69:E70)</f>
        <v>0</v>
      </c>
      <c r="F72" s="50">
        <f t="shared" si="32"/>
        <v>455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455</v>
      </c>
      <c r="M72" s="50">
        <f t="shared" si="34"/>
        <v>455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52567131</v>
      </c>
      <c r="E75" s="55"/>
      <c r="F75" s="37">
        <f>SUM(D75:E75)</f>
        <v>52567131</v>
      </c>
      <c r="G75" s="32"/>
      <c r="H75" s="35"/>
      <c r="I75" s="36"/>
      <c r="J75" s="37">
        <f>SUM(H75:I75)</f>
        <v>0</v>
      </c>
      <c r="K75" s="32"/>
      <c r="L75" s="35">
        <f>D75-H75</f>
        <v>52567131</v>
      </c>
      <c r="M75" s="37">
        <f>F75-J75</f>
        <v>52567131</v>
      </c>
      <c r="N75" s="32"/>
      <c r="O75" s="35"/>
      <c r="P75" s="36"/>
      <c r="Q75" s="37"/>
      <c r="S75" s="15">
        <f>SUMIF(M75:M76,"&gt;0")</f>
        <v>52567131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52567131</v>
      </c>
      <c r="E78" s="49">
        <f t="shared" ref="E78:F78" si="36">SUM(E75:E76)</f>
        <v>0</v>
      </c>
      <c r="F78" s="50">
        <f t="shared" si="36"/>
        <v>52567131</v>
      </c>
      <c r="G78" s="32"/>
      <c r="H78" s="51">
        <f t="shared" ref="H78:J78" si="37">SUM(H75:H76)</f>
        <v>0</v>
      </c>
      <c r="I78" s="49">
        <f t="shared" si="37"/>
        <v>0</v>
      </c>
      <c r="J78" s="50">
        <f t="shared" si="37"/>
        <v>0</v>
      </c>
      <c r="K78" s="32"/>
      <c r="L78" s="51">
        <f t="shared" ref="L78:M78" si="38">SUM(L75:L76)</f>
        <v>52567131</v>
      </c>
      <c r="M78" s="50">
        <f t="shared" si="38"/>
        <v>52567131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55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55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76"/>
      <c r="I96" s="177"/>
      <c r="J96" s="17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55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55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346670331</v>
      </c>
      <c r="E110" s="66">
        <f t="shared" ref="E110:Q110" si="40">SUM(E28,E42,E50,E58,E66,E72,E78,E90,E97,E103,E84,E108)</f>
        <v>-5966045</v>
      </c>
      <c r="F110" s="66">
        <f t="shared" si="40"/>
        <v>340704286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346670331</v>
      </c>
      <c r="M110" s="66">
        <f t="shared" si="40"/>
        <v>340704286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>
        <v>0</v>
      </c>
      <c r="I114" s="71"/>
      <c r="J114" s="107"/>
    </row>
    <row r="115" spans="2:10" ht="15" thickBot="1" x14ac:dyDescent="0.35">
      <c r="B115" s="68">
        <v>9.1999999999999993</v>
      </c>
      <c r="C115" s="69" t="s">
        <v>88</v>
      </c>
      <c r="H115" s="73">
        <v>0</v>
      </c>
      <c r="I115" s="74"/>
      <c r="J115" s="108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>
        <v>0</v>
      </c>
      <c r="I117" s="71"/>
      <c r="J117" s="107"/>
    </row>
    <row r="118" spans="2:10" ht="15" thickBot="1" x14ac:dyDescent="0.35">
      <c r="B118" s="68">
        <v>10.199999999999999</v>
      </c>
      <c r="C118" s="69" t="s">
        <v>91</v>
      </c>
      <c r="H118" s="73">
        <v>0</v>
      </c>
      <c r="I118" s="74"/>
      <c r="J118" s="108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>
        <v>0</v>
      </c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6B39-ADD1-4EC9-996D-BEE41A64032C}">
  <sheetPr>
    <tabColor rgb="FF00B050"/>
  </sheetPr>
  <dimension ref="B1:S120"/>
  <sheetViews>
    <sheetView topLeftCell="C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List'!B8</f>
        <v>Bauxite Co of Guyana Inc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List'!C8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>SUM(D12:E12)</f>
        <v>0</v>
      </c>
      <c r="G12" s="32"/>
      <c r="H12" s="41"/>
      <c r="I12" s="40"/>
      <c r="J12" s="42">
        <f>SUM(H12:I12)</f>
        <v>0</v>
      </c>
      <c r="K12" s="32"/>
      <c r="L12" s="41">
        <f>D12-H12</f>
        <v>0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>SUM(D13:E13)</f>
        <v>0</v>
      </c>
      <c r="G13" s="32"/>
      <c r="H13" s="46"/>
      <c r="I13" s="45"/>
      <c r="J13" s="47">
        <f>SUM(H13:I13)</f>
        <v>0</v>
      </c>
      <c r="K13" s="32"/>
      <c r="L13" s="46">
        <f>D13-H13</f>
        <v>0</v>
      </c>
      <c r="M13" s="47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/>
      <c r="E20" s="40"/>
      <c r="F20" s="42">
        <f t="shared" si="0"/>
        <v>0</v>
      </c>
      <c r="G20" s="32"/>
      <c r="H20" s="41"/>
      <c r="I20" s="40"/>
      <c r="J20" s="42">
        <f t="shared" si="1"/>
        <v>0</v>
      </c>
      <c r="K20" s="32"/>
      <c r="L20" s="41">
        <f t="shared" si="2"/>
        <v>0</v>
      </c>
      <c r="M20" s="42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0</v>
      </c>
      <c r="E28" s="49">
        <f>SUM(E11:E26)</f>
        <v>0</v>
      </c>
      <c r="F28" s="50">
        <f>SUM(F11:F26)</f>
        <v>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0</v>
      </c>
      <c r="M28" s="50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37">
        <f>SUM(D31:E31)</f>
        <v>0</v>
      </c>
      <c r="G31" s="32"/>
      <c r="H31" s="35"/>
      <c r="I31" s="36"/>
      <c r="J31" s="37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17358640</v>
      </c>
    </row>
    <row r="32" spans="2:19" x14ac:dyDescent="0.3">
      <c r="B32" s="16">
        <v>2.2999999999999998</v>
      </c>
      <c r="C32" s="38" t="s">
        <v>43</v>
      </c>
      <c r="D32" s="41">
        <v>4139200</v>
      </c>
      <c r="E32" s="40">
        <f>'[2]Bauxite Co of Guyana'!$E$19</f>
        <v>13219440</v>
      </c>
      <c r="F32" s="42">
        <f>SUM(D32:E32)</f>
        <v>17358640</v>
      </c>
      <c r="G32" s="32"/>
      <c r="H32" s="41"/>
      <c r="I32" s="40"/>
      <c r="J32" s="42">
        <f>SUM(H32:I32)</f>
        <v>0</v>
      </c>
      <c r="K32" s="32"/>
      <c r="L32" s="41">
        <f>D32-H32</f>
        <v>4139200</v>
      </c>
      <c r="M32" s="42">
        <f>F32-J32</f>
        <v>17358640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>
        <v>0</v>
      </c>
      <c r="E33" s="45"/>
      <c r="F33" s="47">
        <f>SUM(D33:E33)</f>
        <v>0</v>
      </c>
      <c r="G33" s="32"/>
      <c r="H33" s="46"/>
      <c r="I33" s="45"/>
      <c r="J33" s="47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>
        <v>0</v>
      </c>
      <c r="E34" s="40"/>
      <c r="F34" s="42">
        <f t="shared" ref="F34:F41" si="4">SUM(D34:E34)</f>
        <v>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>
        <v>0</v>
      </c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>
        <v>0</v>
      </c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>
        <v>0</v>
      </c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/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>
        <v>0</v>
      </c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>
        <v>0</v>
      </c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>
        <v>0</v>
      </c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4139200</v>
      </c>
      <c r="E42" s="49">
        <f>SUM(E31:E41)</f>
        <v>13219440</v>
      </c>
      <c r="F42" s="50">
        <f>SUM(F31:F41)</f>
        <v>17358640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4139200</v>
      </c>
      <c r="M42" s="50">
        <f>SUM(M31:M41)</f>
        <v>17358640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 t="shared" ref="F48:F49" si="8">SUM(D48:E48)</f>
        <v>0</v>
      </c>
      <c r="G48" s="32"/>
      <c r="H48" s="41"/>
      <c r="I48" s="40"/>
      <c r="J48" s="42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 t="shared" si="8"/>
        <v>0</v>
      </c>
      <c r="G49" s="32"/>
      <c r="H49" s="46"/>
      <c r="I49" s="45"/>
      <c r="J49" s="47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 t="shared" ref="E50:F50" si="12">SUM(E45:E49)</f>
        <v>0</v>
      </c>
      <c r="F50" s="50">
        <f t="shared" si="12"/>
        <v>0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0</v>
      </c>
      <c r="M50" s="50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42">
        <f t="shared" ref="F64" si="24">SUM(D64:E64)</f>
        <v>0</v>
      </c>
      <c r="G64" s="32"/>
      <c r="H64" s="41"/>
      <c r="I64" s="40"/>
      <c r="J64" s="42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76"/>
      <c r="I65" s="177"/>
      <c r="J65" s="17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51">
        <f t="shared" ref="H66:J66" si="29">SUM(H61:H64)</f>
        <v>0</v>
      </c>
      <c r="I66" s="49">
        <f t="shared" si="29"/>
        <v>0</v>
      </c>
      <c r="J66" s="50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30089515</v>
      </c>
      <c r="E75" s="36"/>
      <c r="F75" s="37">
        <f>SUM(D75:E75)</f>
        <v>30089515</v>
      </c>
      <c r="G75" s="32"/>
      <c r="H75" s="35"/>
      <c r="I75" s="36"/>
      <c r="J75" s="37">
        <f>SUM(H75:I75)</f>
        <v>0</v>
      </c>
      <c r="K75" s="32"/>
      <c r="L75" s="35">
        <f>D75-H75</f>
        <v>30089515</v>
      </c>
      <c r="M75" s="37">
        <f>F75-J75</f>
        <v>30089515</v>
      </c>
      <c r="N75" s="32"/>
      <c r="O75" s="35"/>
      <c r="P75" s="36"/>
      <c r="Q75" s="37"/>
      <c r="S75" s="15">
        <f>SUMIF(M75:M76,"&gt;0")</f>
        <v>30089515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30089515</v>
      </c>
      <c r="E78" s="49">
        <f t="shared" ref="E78:F78" si="36">SUM(E75:E76)</f>
        <v>0</v>
      </c>
      <c r="F78" s="50">
        <f t="shared" si="36"/>
        <v>30089515</v>
      </c>
      <c r="G78" s="32"/>
      <c r="H78" s="51">
        <f t="shared" ref="H78:J78" si="37">SUM(H75:H76)</f>
        <v>0</v>
      </c>
      <c r="I78" s="49">
        <f t="shared" si="37"/>
        <v>0</v>
      </c>
      <c r="J78" s="50">
        <f t="shared" si="37"/>
        <v>0</v>
      </c>
      <c r="K78" s="32"/>
      <c r="L78" s="51">
        <f t="shared" ref="L78:M78" si="38">SUM(L75:L76)</f>
        <v>30089515</v>
      </c>
      <c r="M78" s="50">
        <f t="shared" si="38"/>
        <v>30089515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36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76"/>
      <c r="I96" s="177"/>
      <c r="J96" s="17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36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34228715</v>
      </c>
      <c r="E110" s="66">
        <f t="shared" ref="E110:Q110" si="40">SUM(E28,E42,E50,E58,E66,E72,E78,E90,E97,E103,E84,E108)</f>
        <v>13219440</v>
      </c>
      <c r="F110" s="66">
        <f t="shared" si="40"/>
        <v>47448155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34228715</v>
      </c>
      <c r="M110" s="66">
        <f t="shared" si="40"/>
        <v>47448155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/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/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C426-D72B-4414-976F-EDF2B527C17C}">
  <sheetPr>
    <tabColor rgb="FF00B050"/>
  </sheetPr>
  <dimension ref="B1:S132"/>
  <sheetViews>
    <sheetView zoomScale="90" zoomScaleNormal="130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5.88671875" customWidth="1"/>
    <col min="5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4.88671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List'!B19</f>
        <v>Bosai Minerals Group (Guyana) Inc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 t="str">
        <f>'[1]Co Master List'!C19</f>
        <v>010079993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136980</v>
      </c>
    </row>
    <row r="12" spans="2:19" x14ac:dyDescent="0.3">
      <c r="B12" s="16">
        <v>1.2</v>
      </c>
      <c r="C12" s="17" t="s">
        <v>18</v>
      </c>
      <c r="D12" s="41">
        <v>129132229</v>
      </c>
      <c r="E12" s="40"/>
      <c r="F12" s="42">
        <f>SUM(D12:E12)</f>
        <v>129132229</v>
      </c>
      <c r="G12" s="32"/>
      <c r="H12" s="41">
        <v>44757504</v>
      </c>
      <c r="I12" s="40">
        <f>[2]Bosai!$M$23</f>
        <v>84374725</v>
      </c>
      <c r="J12" s="42">
        <f>SUM(H12:I12)</f>
        <v>129132229</v>
      </c>
      <c r="K12" s="32"/>
      <c r="L12" s="41">
        <f>D12-H12</f>
        <v>84374725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>
        <v>164105388</v>
      </c>
      <c r="E13" s="47"/>
      <c r="F13" s="47">
        <f>SUM(D13:E13)</f>
        <v>164105388</v>
      </c>
      <c r="G13" s="32"/>
      <c r="H13" s="46">
        <v>259295522</v>
      </c>
      <c r="I13" s="45">
        <f>[2]Bosai!$M$48</f>
        <v>-95190134</v>
      </c>
      <c r="J13" s="47">
        <f>SUM(H13:I13)</f>
        <v>164105388</v>
      </c>
      <c r="K13" s="32"/>
      <c r="L13" s="46">
        <f>D13-H13</f>
        <v>-95190134</v>
      </c>
      <c r="M13" s="47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>
        <v>237285369</v>
      </c>
      <c r="E15" s="45"/>
      <c r="F15" s="47">
        <f t="shared" si="0"/>
        <v>237285369</v>
      </c>
      <c r="G15" s="32"/>
      <c r="H15" s="46">
        <v>240539930</v>
      </c>
      <c r="I15" s="45">
        <f>[2]Bosai!$M$89</f>
        <v>-3254601</v>
      </c>
      <c r="J15" s="47">
        <f t="shared" si="1"/>
        <v>237285329</v>
      </c>
      <c r="K15" s="32"/>
      <c r="L15" s="46">
        <f t="shared" si="2"/>
        <v>-3254561</v>
      </c>
      <c r="M15" s="47">
        <f t="shared" si="3"/>
        <v>40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>
        <v>682189</v>
      </c>
      <c r="E16" s="40"/>
      <c r="F16" s="42">
        <f t="shared" si="0"/>
        <v>682189</v>
      </c>
      <c r="G16" s="32"/>
      <c r="H16" s="41"/>
      <c r="I16" s="40">
        <f>[2]Bosai!$M$103</f>
        <v>682189</v>
      </c>
      <c r="J16" s="42">
        <f t="shared" si="1"/>
        <v>682189</v>
      </c>
      <c r="K16" s="32"/>
      <c r="L16" s="41">
        <f t="shared" si="2"/>
        <v>682189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>
        <v>2520160</v>
      </c>
      <c r="E18" s="40"/>
      <c r="F18" s="42">
        <f t="shared" si="0"/>
        <v>2520160</v>
      </c>
      <c r="G18" s="32"/>
      <c r="H18" s="41">
        <v>353220</v>
      </c>
      <c r="I18" s="40">
        <f>[2]Bosai!$M$120</f>
        <v>2166940</v>
      </c>
      <c r="J18" s="42">
        <f t="shared" si="1"/>
        <v>2520160</v>
      </c>
      <c r="K18" s="32"/>
      <c r="L18" s="41">
        <f t="shared" si="2"/>
        <v>2166940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>D19-H19</f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>
        <v>444433</v>
      </c>
      <c r="E20" s="40"/>
      <c r="F20" s="42">
        <f>SUM(D20:E20)</f>
        <v>444433</v>
      </c>
      <c r="G20" s="32"/>
      <c r="H20" s="41">
        <v>307493</v>
      </c>
      <c r="I20" s="40"/>
      <c r="J20" s="42">
        <f t="shared" si="1"/>
        <v>307493</v>
      </c>
      <c r="K20" s="32"/>
      <c r="L20" s="41">
        <f>D20-H20</f>
        <v>136940</v>
      </c>
      <c r="M20" s="42">
        <f t="shared" si="3"/>
        <v>136940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534169768</v>
      </c>
      <c r="E28" s="49">
        <f>SUM(E11:E26)</f>
        <v>0</v>
      </c>
      <c r="F28" s="50">
        <f>SUM(F11:F26)</f>
        <v>534169768</v>
      </c>
      <c r="G28" s="32"/>
      <c r="H28" s="51">
        <f>SUM(H11:H26)</f>
        <v>545253669</v>
      </c>
      <c r="I28" s="49">
        <f>SUM(I11:I26)</f>
        <v>-11220881</v>
      </c>
      <c r="J28" s="50">
        <f>SUM(J11:J26)</f>
        <v>534032788</v>
      </c>
      <c r="K28" s="32"/>
      <c r="L28" s="51">
        <f>SUM(L11:L26)</f>
        <v>-11083901</v>
      </c>
      <c r="M28" s="50">
        <f>SUM(M11:M26)</f>
        <v>136980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37">
        <f>SUM(D31:E31)</f>
        <v>0</v>
      </c>
      <c r="G31" s="32"/>
      <c r="H31" s="35"/>
      <c r="I31" s="36"/>
      <c r="J31" s="37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>
        <v>3185520</v>
      </c>
      <c r="E32" s="40"/>
      <c r="F32" s="42">
        <f>SUM(D32:E32)</f>
        <v>3185520</v>
      </c>
      <c r="G32" s="32"/>
      <c r="H32" s="41">
        <v>3185520</v>
      </c>
      <c r="I32" s="40"/>
      <c r="J32" s="42">
        <f>SUM(H32:I32)</f>
        <v>3185520</v>
      </c>
      <c r="K32" s="32"/>
      <c r="L32" s="41">
        <f>D32-H32</f>
        <v>0</v>
      </c>
      <c r="M32" s="42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>
        <v>0</v>
      </c>
      <c r="E33" s="45"/>
      <c r="F33" s="47">
        <f>SUM(D33:E33)</f>
        <v>0</v>
      </c>
      <c r="G33" s="32"/>
      <c r="H33" s="46"/>
      <c r="I33" s="45"/>
      <c r="J33" s="47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>
        <v>0</v>
      </c>
      <c r="E34" s="40"/>
      <c r="F34" s="42">
        <f t="shared" ref="F34:F41" si="4">SUM(D34:E34)</f>
        <v>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/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>
        <v>0</v>
      </c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>
        <v>0</v>
      </c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>
        <v>0</v>
      </c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>
        <v>0</v>
      </c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>
        <v>0</v>
      </c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>
        <v>1000000</v>
      </c>
      <c r="E41" s="45"/>
      <c r="F41" s="47">
        <f t="shared" si="4"/>
        <v>1000000</v>
      </c>
      <c r="G41" s="32"/>
      <c r="H41" s="46">
        <v>1000000</v>
      </c>
      <c r="I41" s="45"/>
      <c r="J41" s="47">
        <f t="shared" si="5"/>
        <v>1000000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4185520</v>
      </c>
      <c r="E42" s="49">
        <f>SUM(E31:E41)</f>
        <v>0</v>
      </c>
      <c r="F42" s="50">
        <f>SUM(F31:F41)</f>
        <v>4185520</v>
      </c>
      <c r="G42" s="32"/>
      <c r="H42" s="51">
        <f>SUM(H31:H41)</f>
        <v>4185520</v>
      </c>
      <c r="I42" s="49">
        <f>SUM(I31:I41)</f>
        <v>0</v>
      </c>
      <c r="J42" s="50">
        <f>SUM(J31:J41)</f>
        <v>4185520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 t="shared" ref="F48:F49" si="8">SUM(D48:E48)</f>
        <v>0</v>
      </c>
      <c r="G48" s="32"/>
      <c r="H48" s="41"/>
      <c r="I48" s="40"/>
      <c r="J48" s="42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 t="shared" si="8"/>
        <v>0</v>
      </c>
      <c r="G49" s="32"/>
      <c r="H49" s="46"/>
      <c r="I49" s="45"/>
      <c r="J49" s="47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 t="shared" ref="E50:F50" si="12">SUM(E45:E49)</f>
        <v>0</v>
      </c>
      <c r="F50" s="50">
        <f t="shared" si="12"/>
        <v>0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0</v>
      </c>
      <c r="M50" s="50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37">
        <f>SUM(D61:E61)</f>
        <v>0</v>
      </c>
      <c r="G61" s="97"/>
      <c r="H61" s="54">
        <v>10700</v>
      </c>
      <c r="I61" s="96"/>
      <c r="J61" s="37">
        <f>SUM(H61:I61)</f>
        <v>10700</v>
      </c>
      <c r="K61" s="97"/>
      <c r="L61" s="54">
        <f>D61-H61</f>
        <v>-10700</v>
      </c>
      <c r="M61" s="98">
        <f>F61-J61</f>
        <v>-10700</v>
      </c>
      <c r="N61" s="32"/>
      <c r="O61" s="35"/>
      <c r="P61" s="36"/>
      <c r="Q61" s="37"/>
      <c r="S61" s="15">
        <f>SUMIF(M61:M65,"&gt;0")</f>
        <v>10500</v>
      </c>
    </row>
    <row r="62" spans="2:19" x14ac:dyDescent="0.3">
      <c r="B62" s="16">
        <v>5.2</v>
      </c>
      <c r="C62" s="38" t="s">
        <v>68</v>
      </c>
      <c r="D62" s="39">
        <v>10500</v>
      </c>
      <c r="E62" s="99"/>
      <c r="F62" s="42">
        <f>SUM(D62:E62)</f>
        <v>10500</v>
      </c>
      <c r="G62" s="97"/>
      <c r="H62" s="39"/>
      <c r="I62" s="99"/>
      <c r="J62" s="42">
        <f>SUM(H62:I62)</f>
        <v>0</v>
      </c>
      <c r="K62" s="97"/>
      <c r="L62" s="39">
        <f>D62-H62</f>
        <v>10500</v>
      </c>
      <c r="M62" s="100">
        <f>F62-J62</f>
        <v>10500</v>
      </c>
      <c r="N62" s="32"/>
      <c r="O62" s="41"/>
      <c r="P62" s="40"/>
      <c r="Q62" s="42"/>
      <c r="S62" s="15">
        <f>SUMIF(M61:M65,"&lt;0")</f>
        <v>-10700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47">
        <f>SUM(D63:E63)</f>
        <v>0</v>
      </c>
      <c r="G63" s="97"/>
      <c r="H63" s="44"/>
      <c r="I63" s="101"/>
      <c r="J63" s="47">
        <f>SUM(H63:I63)</f>
        <v>0</v>
      </c>
      <c r="K63" s="97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1986666</v>
      </c>
      <c r="E64" s="99"/>
      <c r="F64" s="42">
        <f t="shared" ref="F64" si="24">SUM(D64:E64)</f>
        <v>1986666</v>
      </c>
      <c r="G64" s="97"/>
      <c r="H64" s="39">
        <v>1986666</v>
      </c>
      <c r="I64" s="99"/>
      <c r="J64" s="42">
        <f t="shared" ref="J64" si="25">SUM(H64:I64)</f>
        <v>1986666</v>
      </c>
      <c r="K64" s="97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97"/>
      <c r="H65" s="186"/>
      <c r="I65" s="187"/>
      <c r="J65" s="188"/>
      <c r="K65" s="97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1997166</v>
      </c>
      <c r="E66" s="103">
        <f t="shared" ref="E66:F66" si="28">SUM(E61:E64)</f>
        <v>0</v>
      </c>
      <c r="F66" s="104">
        <f t="shared" si="28"/>
        <v>1997166</v>
      </c>
      <c r="G66" s="97"/>
      <c r="H66" s="48">
        <f t="shared" ref="H66:J66" si="29">SUM(H61:H64)</f>
        <v>1997366</v>
      </c>
      <c r="I66" s="103">
        <f t="shared" si="29"/>
        <v>0</v>
      </c>
      <c r="J66" s="104">
        <f t="shared" si="29"/>
        <v>1997366</v>
      </c>
      <c r="K66" s="97"/>
      <c r="L66" s="48">
        <f t="shared" ref="L66:M66" si="30">SUM(L61:L64)</f>
        <v>-200</v>
      </c>
      <c r="M66" s="104">
        <f t="shared" si="30"/>
        <v>-200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2066048</v>
      </c>
      <c r="E69" s="36"/>
      <c r="F69" s="37">
        <f>SUM(D69:E69)</f>
        <v>2066048</v>
      </c>
      <c r="G69" s="32"/>
      <c r="H69" s="35">
        <v>2050437</v>
      </c>
      <c r="I69" s="36"/>
      <c r="J69" s="37">
        <f>SUM(H69:I69)</f>
        <v>2050437</v>
      </c>
      <c r="K69" s="32"/>
      <c r="L69" s="35">
        <f>D69-H69</f>
        <v>15611</v>
      </c>
      <c r="M69" s="37">
        <f>F69-J69</f>
        <v>15611</v>
      </c>
      <c r="N69" s="32"/>
      <c r="O69" s="35"/>
      <c r="P69" s="36"/>
      <c r="Q69" s="37"/>
      <c r="S69" s="15">
        <f>SUMIF(M69:M70,"&gt;0")</f>
        <v>15611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2066048</v>
      </c>
      <c r="E72" s="49">
        <f t="shared" ref="E72:F72" si="32">SUM(E69:E70)</f>
        <v>0</v>
      </c>
      <c r="F72" s="50">
        <f t="shared" si="32"/>
        <v>2066048</v>
      </c>
      <c r="G72" s="32"/>
      <c r="H72" s="51">
        <f t="shared" ref="H72:J72" si="33">SUM(H69:H70)</f>
        <v>2050437</v>
      </c>
      <c r="I72" s="49">
        <f t="shared" si="33"/>
        <v>0</v>
      </c>
      <c r="J72" s="50">
        <f t="shared" si="33"/>
        <v>2050437</v>
      </c>
      <c r="K72" s="32"/>
      <c r="L72" s="51">
        <f t="shared" ref="L72:M72" si="34">SUM(L69:L70)</f>
        <v>15611</v>
      </c>
      <c r="M72" s="50">
        <f t="shared" si="34"/>
        <v>15611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241907082</v>
      </c>
      <c r="E75" s="36"/>
      <c r="F75" s="37">
        <f>SUM(D75:E75)</f>
        <v>241907082</v>
      </c>
      <c r="G75" s="32"/>
      <c r="H75" s="35">
        <v>243668694</v>
      </c>
      <c r="I75" s="36">
        <f>[2]Bosai!$M$470</f>
        <v>-1761612</v>
      </c>
      <c r="J75" s="37">
        <f>SUM(H75:I75)</f>
        <v>241907082</v>
      </c>
      <c r="K75" s="32"/>
      <c r="L75" s="35">
        <f>D75-H75</f>
        <v>-1761612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241907082</v>
      </c>
      <c r="E78" s="49">
        <f t="shared" ref="E78:F78" si="36">SUM(E75:E76)</f>
        <v>0</v>
      </c>
      <c r="F78" s="50">
        <f t="shared" si="36"/>
        <v>241907082</v>
      </c>
      <c r="G78" s="32"/>
      <c r="H78" s="51">
        <f t="shared" ref="H78:J78" si="37">SUM(H75:H76)</f>
        <v>243668694</v>
      </c>
      <c r="I78" s="49">
        <f t="shared" si="37"/>
        <v>-1761612</v>
      </c>
      <c r="J78" s="50">
        <f t="shared" si="37"/>
        <v>241907082</v>
      </c>
      <c r="K78" s="32"/>
      <c r="L78" s="51">
        <f t="shared" ref="L78:M78" si="38">SUM(L75:L76)</f>
        <v>-1761612</v>
      </c>
      <c r="M78" s="50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36"/>
      <c r="F87" s="37">
        <f>SUM(D87:E87)</f>
        <v>0</v>
      </c>
      <c r="G87" s="32"/>
      <c r="H87" s="35">
        <v>3130572</v>
      </c>
      <c r="I87" s="36"/>
      <c r="J87" s="37">
        <f>SUM(H87:I87)</f>
        <v>3130572</v>
      </c>
      <c r="K87" s="32"/>
      <c r="L87" s="35">
        <f>D87-H87</f>
        <v>-3130572</v>
      </c>
      <c r="M87" s="37">
        <f>F87-J87</f>
        <v>-3130572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-3130572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3130572</v>
      </c>
      <c r="I90" s="49">
        <f>SUM(I87:I88)</f>
        <v>0</v>
      </c>
      <c r="J90" s="50">
        <f>SUM(J87:J88)</f>
        <v>3130572</v>
      </c>
      <c r="K90" s="32"/>
      <c r="L90" s="51">
        <f>SUM(L87:L88)</f>
        <v>-3130572</v>
      </c>
      <c r="M90" s="50">
        <f>SUM(M87:M88)</f>
        <v>-3130572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37">
        <f>SUM(D93:E93)</f>
        <v>0</v>
      </c>
      <c r="G93" s="97"/>
      <c r="H93" s="54"/>
      <c r="I93" s="96"/>
      <c r="J93" s="37">
        <f>SUM(H93:I93)</f>
        <v>0</v>
      </c>
      <c r="K93" s="97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42">
        <f>SUM(D94:E94)</f>
        <v>0</v>
      </c>
      <c r="G94" s="97"/>
      <c r="H94" s="39"/>
      <c r="I94" s="99"/>
      <c r="J94" s="42">
        <f>SUM(H94:I94)</f>
        <v>0</v>
      </c>
      <c r="K94" s="97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47">
        <f>SUM(D95:E95)</f>
        <v>0</v>
      </c>
      <c r="G95" s="97"/>
      <c r="H95" s="44"/>
      <c r="I95" s="101"/>
      <c r="J95" s="47">
        <f>SUM(H95:I95)</f>
        <v>0</v>
      </c>
      <c r="K95" s="97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97"/>
      <c r="H96" s="186"/>
      <c r="I96" s="187"/>
      <c r="J96" s="188"/>
      <c r="K96" s="97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97"/>
      <c r="H97" s="48">
        <f>SUM(H93:H95)</f>
        <v>0</v>
      </c>
      <c r="I97" s="103">
        <f>SUM(I93:I95)</f>
        <v>0</v>
      </c>
      <c r="J97" s="104">
        <f>SUM(J93:J95)</f>
        <v>0</v>
      </c>
      <c r="K97" s="97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36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784325584</v>
      </c>
      <c r="E110" s="66">
        <f t="shared" ref="E110:Q110" si="40">SUM(E28,E42,E50,E58,E66,E72,E78,E90,E97,E103,E84,E108)</f>
        <v>0</v>
      </c>
      <c r="F110" s="66">
        <f t="shared" si="40"/>
        <v>784325584</v>
      </c>
      <c r="G110" s="32"/>
      <c r="H110" s="66">
        <f t="shared" si="40"/>
        <v>800286258</v>
      </c>
      <c r="I110" s="66">
        <f t="shared" si="40"/>
        <v>-12982493</v>
      </c>
      <c r="J110" s="66">
        <f t="shared" si="40"/>
        <v>787303765</v>
      </c>
      <c r="K110" s="32"/>
      <c r="L110" s="66">
        <f t="shared" si="40"/>
        <v>-15960674</v>
      </c>
      <c r="M110" s="66">
        <f t="shared" si="40"/>
        <v>-2978181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85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86">
        <v>3652484</v>
      </c>
      <c r="I115" s="74"/>
      <c r="J115" s="87">
        <f>SUM(H115:I115)</f>
        <v>3652484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72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75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  <row r="132" spans="6:6" x14ac:dyDescent="0.3">
      <c r="F132" s="32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218A-D8FB-4040-BD28-707267C9DEFB}">
  <sheetPr>
    <tabColor rgb="FF00B050"/>
  </sheetPr>
  <dimension ref="B1:S120"/>
  <sheetViews>
    <sheetView topLeftCell="E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" customWidth="1"/>
    <col min="5" max="5" width="14.44140625" customWidth="1"/>
    <col min="6" max="6" width="15.88671875" customWidth="1"/>
    <col min="7" max="7" width="1.109375" customWidth="1"/>
    <col min="8" max="8" width="18.88671875" customWidth="1"/>
    <col min="9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2.88671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List'!B22</f>
        <v>El Dorado Trading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List'!C22</f>
        <v>110248302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54"/>
      <c r="I11" s="96"/>
      <c r="J11" s="37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20497419</v>
      </c>
    </row>
    <row r="12" spans="2:19" x14ac:dyDescent="0.3">
      <c r="B12" s="16">
        <v>1.2</v>
      </c>
      <c r="C12" s="17" t="s">
        <v>18</v>
      </c>
      <c r="D12" s="39"/>
      <c r="E12" s="40"/>
      <c r="F12" s="42">
        <f>SUM(D12:E12)</f>
        <v>0</v>
      </c>
      <c r="G12" s="32"/>
      <c r="H12" s="39"/>
      <c r="I12" s="99"/>
      <c r="J12" s="42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45"/>
      <c r="F13" s="47">
        <f>SUM(D13:E13)</f>
        <v>0</v>
      </c>
      <c r="G13" s="32"/>
      <c r="H13" s="44"/>
      <c r="I13" s="101"/>
      <c r="J13" s="47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>
        <v>15022848</v>
      </c>
      <c r="E14" s="40"/>
      <c r="F14" s="42">
        <f t="shared" ref="F14:F26" si="0">SUM(D14:E14)</f>
        <v>15022848</v>
      </c>
      <c r="G14" s="32"/>
      <c r="H14" s="39">
        <v>14992848</v>
      </c>
      <c r="I14" s="99"/>
      <c r="J14" s="42">
        <f t="shared" ref="J14:J26" si="1">SUM(H14:I14)</f>
        <v>14992848</v>
      </c>
      <c r="K14" s="32"/>
      <c r="L14" s="39">
        <f t="shared" ref="L14:L26" si="2">D14-H14</f>
        <v>30000</v>
      </c>
      <c r="M14" s="100">
        <f t="shared" ref="M14:M26" si="3">F14-J14</f>
        <v>30000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1724597</v>
      </c>
      <c r="E15" s="45"/>
      <c r="F15" s="47">
        <f t="shared" si="0"/>
        <v>1724597</v>
      </c>
      <c r="G15" s="32"/>
      <c r="H15" s="44">
        <v>1402662</v>
      </c>
      <c r="I15" s="101"/>
      <c r="J15" s="47">
        <f t="shared" si="1"/>
        <v>1402662</v>
      </c>
      <c r="K15" s="32"/>
      <c r="L15" s="44">
        <f t="shared" si="2"/>
        <v>321935</v>
      </c>
      <c r="M15" s="102">
        <f t="shared" si="3"/>
        <v>321935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40"/>
      <c r="F16" s="42">
        <f t="shared" si="0"/>
        <v>0</v>
      </c>
      <c r="G16" s="32"/>
      <c r="H16" s="39"/>
      <c r="I16" s="99"/>
      <c r="J16" s="42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45"/>
      <c r="F17" s="47">
        <f t="shared" si="0"/>
        <v>0</v>
      </c>
      <c r="G17" s="32"/>
      <c r="H17" s="44"/>
      <c r="I17" s="101"/>
      <c r="J17" s="47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40"/>
      <c r="F18" s="42">
        <f t="shared" si="0"/>
        <v>0</v>
      </c>
      <c r="G18" s="32"/>
      <c r="H18" s="39"/>
      <c r="I18" s="99"/>
      <c r="J18" s="42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>
        <v>42240</v>
      </c>
      <c r="E19" s="45"/>
      <c r="F19" s="47">
        <f t="shared" si="0"/>
        <v>42240</v>
      </c>
      <c r="G19" s="32"/>
      <c r="H19" s="44"/>
      <c r="I19" s="101"/>
      <c r="J19" s="47">
        <f t="shared" si="1"/>
        <v>0</v>
      </c>
      <c r="K19" s="32"/>
      <c r="L19" s="44">
        <f t="shared" si="2"/>
        <v>42240</v>
      </c>
      <c r="M19" s="102">
        <f t="shared" si="3"/>
        <v>42240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>
        <v>20100744</v>
      </c>
      <c r="E20" s="40"/>
      <c r="F20" s="42">
        <f t="shared" si="0"/>
        <v>20100744</v>
      </c>
      <c r="G20" s="32"/>
      <c r="H20" s="39"/>
      <c r="I20" s="99"/>
      <c r="J20" s="42">
        <f t="shared" si="1"/>
        <v>0</v>
      </c>
      <c r="K20" s="32"/>
      <c r="L20" s="39">
        <f t="shared" si="2"/>
        <v>20100744</v>
      </c>
      <c r="M20" s="100">
        <f t="shared" si="3"/>
        <v>20100744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45"/>
      <c r="F21" s="47">
        <f t="shared" si="0"/>
        <v>0</v>
      </c>
      <c r="G21" s="32"/>
      <c r="H21" s="44"/>
      <c r="I21" s="101"/>
      <c r="J21" s="47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40"/>
      <c r="F22" s="42">
        <f t="shared" si="0"/>
        <v>0</v>
      </c>
      <c r="G22" s="32"/>
      <c r="H22" s="39"/>
      <c r="I22" s="99"/>
      <c r="J22" s="42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45"/>
      <c r="F23" s="47">
        <f t="shared" si="0"/>
        <v>0</v>
      </c>
      <c r="G23" s="32"/>
      <c r="H23" s="44"/>
      <c r="I23" s="101"/>
      <c r="J23" s="47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40"/>
      <c r="F24" s="42">
        <f t="shared" si="0"/>
        <v>0</v>
      </c>
      <c r="G24" s="32"/>
      <c r="H24" s="39"/>
      <c r="I24" s="99"/>
      <c r="J24" s="42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45"/>
      <c r="F25" s="47">
        <f t="shared" si="0"/>
        <v>0</v>
      </c>
      <c r="G25" s="32"/>
      <c r="H25" s="44"/>
      <c r="I25" s="101"/>
      <c r="J25" s="47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>
        <v>2500</v>
      </c>
      <c r="E26" s="40"/>
      <c r="F26" s="42">
        <f t="shared" si="0"/>
        <v>2500</v>
      </c>
      <c r="G26" s="32"/>
      <c r="H26" s="39"/>
      <c r="I26" s="99"/>
      <c r="J26" s="42">
        <f t="shared" si="1"/>
        <v>0</v>
      </c>
      <c r="K26" s="32"/>
      <c r="L26" s="39">
        <f t="shared" si="2"/>
        <v>2500</v>
      </c>
      <c r="M26" s="100">
        <f t="shared" si="3"/>
        <v>2500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36892929</v>
      </c>
      <c r="E28" s="49">
        <f>SUM(E11:E26)</f>
        <v>0</v>
      </c>
      <c r="F28" s="50">
        <f>SUM(F11:F26)</f>
        <v>36892929</v>
      </c>
      <c r="G28" s="32"/>
      <c r="H28" s="48">
        <f>SUM(H11:H26)</f>
        <v>16395510</v>
      </c>
      <c r="I28" s="103">
        <f>SUM(I11:I26)</f>
        <v>0</v>
      </c>
      <c r="J28" s="104">
        <f>SUM(J11:J26)</f>
        <v>16395510</v>
      </c>
      <c r="K28" s="32"/>
      <c r="L28" s="48">
        <f>SUM(L11:L26)</f>
        <v>20497419</v>
      </c>
      <c r="M28" s="104">
        <f>SUM(M11:M26)</f>
        <v>20497419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37">
        <f>SUM(D31:E31)</f>
        <v>0</v>
      </c>
      <c r="G31" s="32"/>
      <c r="H31" s="35"/>
      <c r="I31" s="36"/>
      <c r="J31" s="37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>
        <v>0</v>
      </c>
      <c r="E32" s="40"/>
      <c r="F32" s="42">
        <f>SUM(D32:E32)</f>
        <v>0</v>
      </c>
      <c r="G32" s="32"/>
      <c r="H32" s="41"/>
      <c r="I32" s="40"/>
      <c r="J32" s="42">
        <f>SUM(H32:I32)</f>
        <v>0</v>
      </c>
      <c r="K32" s="32"/>
      <c r="L32" s="41">
        <f>D32-H32</f>
        <v>0</v>
      </c>
      <c r="M32" s="42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>
        <v>0</v>
      </c>
      <c r="E33" s="45"/>
      <c r="F33" s="47">
        <f>SUM(D33:E33)</f>
        <v>0</v>
      </c>
      <c r="G33" s="32"/>
      <c r="H33" s="46"/>
      <c r="I33" s="45"/>
      <c r="J33" s="47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>
        <v>0</v>
      </c>
      <c r="E34" s="40"/>
      <c r="F34" s="42">
        <f t="shared" ref="F34:F41" si="4">SUM(D34:E34)</f>
        <v>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>
        <v>0</v>
      </c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>
        <v>0</v>
      </c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>
        <v>0</v>
      </c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>
        <v>0</v>
      </c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>
        <v>0</v>
      </c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>
        <v>0</v>
      </c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>
        <v>2922691083</v>
      </c>
      <c r="E45" s="36"/>
      <c r="F45" s="37">
        <f>SUM(D45:E45)</f>
        <v>2922691083</v>
      </c>
      <c r="G45" s="32"/>
      <c r="H45" s="54">
        <v>2922691081</v>
      </c>
      <c r="I45" s="96"/>
      <c r="J45" s="37">
        <f>SUM(H45:I45)</f>
        <v>2922691081</v>
      </c>
      <c r="K45" s="32"/>
      <c r="L45" s="54">
        <f>D45-H45</f>
        <v>2</v>
      </c>
      <c r="M45" s="98">
        <f>F45-J45</f>
        <v>2</v>
      </c>
      <c r="N45" s="32"/>
      <c r="O45" s="35"/>
      <c r="P45" s="36"/>
      <c r="Q45" s="37"/>
      <c r="S45" s="15">
        <f>SUMIF(M45:M49,"&gt;0")</f>
        <v>2</v>
      </c>
    </row>
    <row r="46" spans="2:19" x14ac:dyDescent="0.3">
      <c r="B46" s="16">
        <v>3.2</v>
      </c>
      <c r="C46" s="38" t="s">
        <v>58</v>
      </c>
      <c r="D46" s="41">
        <v>1780591395</v>
      </c>
      <c r="E46" s="40"/>
      <c r="F46" s="42">
        <f>SUM(D46:E46)</f>
        <v>1780591395</v>
      </c>
      <c r="G46" s="32"/>
      <c r="H46" s="39">
        <v>1801718371</v>
      </c>
      <c r="I46" s="99"/>
      <c r="J46" s="42">
        <f>SUM(H46:I46)</f>
        <v>1801718371</v>
      </c>
      <c r="K46" s="32"/>
      <c r="L46" s="39">
        <f>D46-H46</f>
        <v>-21126976</v>
      </c>
      <c r="M46" s="100">
        <f>F46-J46</f>
        <v>-21126976</v>
      </c>
      <c r="N46" s="32"/>
      <c r="O46" s="41"/>
      <c r="P46" s="40"/>
      <c r="Q46" s="42"/>
      <c r="S46" s="15">
        <f>SUMIF(M45:M49,"&lt;0")</f>
        <v>-26828976</v>
      </c>
    </row>
    <row r="47" spans="2:19" x14ac:dyDescent="0.3">
      <c r="B47" s="25">
        <v>3.3</v>
      </c>
      <c r="C47" s="43" t="s">
        <v>59</v>
      </c>
      <c r="D47" s="46">
        <v>0</v>
      </c>
      <c r="E47" s="45"/>
      <c r="F47" s="47">
        <f>SUM(D47:E47)</f>
        <v>0</v>
      </c>
      <c r="G47" s="32"/>
      <c r="H47" s="44">
        <v>5702000</v>
      </c>
      <c r="I47" s="101"/>
      <c r="J47" s="47">
        <f>SUM(H47:I47)</f>
        <v>5702000</v>
      </c>
      <c r="K47" s="32"/>
      <c r="L47" s="44">
        <f>D47-H47</f>
        <v>-5702000</v>
      </c>
      <c r="M47" s="102">
        <f>F47-J47</f>
        <v>-5702000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>
        <v>0</v>
      </c>
      <c r="E48" s="40"/>
      <c r="F48" s="42">
        <f t="shared" ref="F48:F49" si="8">SUM(D48:E48)</f>
        <v>0</v>
      </c>
      <c r="G48" s="32"/>
      <c r="H48" s="39"/>
      <c r="I48" s="99"/>
      <c r="J48" s="42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>
        <v>0</v>
      </c>
      <c r="E49" s="45"/>
      <c r="F49" s="47">
        <f t="shared" si="8"/>
        <v>0</v>
      </c>
      <c r="G49" s="32"/>
      <c r="H49" s="44"/>
      <c r="I49" s="101"/>
      <c r="J49" s="47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4703282478</v>
      </c>
      <c r="E50" s="49">
        <f t="shared" ref="E50:F50" si="12">SUM(E45:E49)</f>
        <v>0</v>
      </c>
      <c r="F50" s="50">
        <f t="shared" si="12"/>
        <v>4703282478</v>
      </c>
      <c r="G50" s="32"/>
      <c r="H50" s="48">
        <f>SUM(H45:H49)</f>
        <v>4730111452</v>
      </c>
      <c r="I50" s="103">
        <f t="shared" ref="I50:J50" si="13">SUM(I45:I49)</f>
        <v>0</v>
      </c>
      <c r="J50" s="50">
        <f t="shared" si="13"/>
        <v>4730111452</v>
      </c>
      <c r="K50" s="32"/>
      <c r="L50" s="48">
        <f>SUM(L45:L49)</f>
        <v>-26828974</v>
      </c>
      <c r="M50" s="104">
        <f t="shared" ref="M50" si="14">SUM(M45:M49)</f>
        <v>-26828974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6">
        <v>0</v>
      </c>
      <c r="E63" s="45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42">
        <f t="shared" ref="F64" si="24">SUM(D64:E64)</f>
        <v>0</v>
      </c>
      <c r="G64" s="32"/>
      <c r="H64" s="41"/>
      <c r="I64" s="40"/>
      <c r="J64" s="42">
        <f t="shared" ref="J64" si="25">SUM(H64:I64)</f>
        <v>0</v>
      </c>
      <c r="K64" s="32"/>
      <c r="L64" s="41">
        <f t="shared" ref="L64" si="26">D64-H64</f>
        <v>0</v>
      </c>
      <c r="M64" s="42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 t="shared" ref="E66:F66" si="28">SUM(E61:E64)</f>
        <v>0</v>
      </c>
      <c r="F66" s="50">
        <f t="shared" si="28"/>
        <v>0</v>
      </c>
      <c r="G66" s="32"/>
      <c r="H66" s="51">
        <f t="shared" ref="H66:J66" si="29">SUM(H61:H64)</f>
        <v>0</v>
      </c>
      <c r="I66" s="49">
        <f t="shared" si="29"/>
        <v>0</v>
      </c>
      <c r="J66" s="50">
        <f t="shared" si="29"/>
        <v>0</v>
      </c>
      <c r="K66" s="32"/>
      <c r="L66" s="51">
        <f t="shared" ref="L66:M66" si="30">SUM(L61:L64)</f>
        <v>0</v>
      </c>
      <c r="M66" s="50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475677</v>
      </c>
      <c r="E75" s="36"/>
      <c r="F75" s="37">
        <f>SUM(D75:E75)</f>
        <v>475677</v>
      </c>
      <c r="G75" s="32"/>
      <c r="H75" s="54">
        <v>2253208</v>
      </c>
      <c r="I75" s="36"/>
      <c r="J75" s="37">
        <f>SUM(H75:I75)</f>
        <v>2253208</v>
      </c>
      <c r="K75" s="32"/>
      <c r="L75" s="54">
        <f>D75-H75</f>
        <v>-1777531</v>
      </c>
      <c r="M75" s="98">
        <f>F75-J75</f>
        <v>-1777531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-1777531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475677</v>
      </c>
      <c r="E78" s="49">
        <f t="shared" ref="E78:F78" si="36">SUM(E75:E76)</f>
        <v>0</v>
      </c>
      <c r="F78" s="50">
        <f t="shared" si="36"/>
        <v>475677</v>
      </c>
      <c r="G78" s="32"/>
      <c r="H78" s="48">
        <f t="shared" ref="H78:J78" si="37">SUM(H75:H76)</f>
        <v>2253208</v>
      </c>
      <c r="I78" s="49">
        <f t="shared" si="37"/>
        <v>0</v>
      </c>
      <c r="J78" s="50">
        <f t="shared" si="37"/>
        <v>2253208</v>
      </c>
      <c r="K78" s="32"/>
      <c r="L78" s="48">
        <f t="shared" ref="L78:M78" si="38">SUM(L75:L76)</f>
        <v>-1777531</v>
      </c>
      <c r="M78" s="104">
        <f t="shared" si="38"/>
        <v>-1777531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37">
        <f>SUM(D81:E81)</f>
        <v>0</v>
      </c>
      <c r="G81" s="32"/>
      <c r="H81" s="54"/>
      <c r="I81" s="36"/>
      <c r="J81" s="37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48">
        <f>SUM(H81:H82)</f>
        <v>0</v>
      </c>
      <c r="I84" s="49">
        <f>SUM(I81:I82)</f>
        <v>0</v>
      </c>
      <c r="J84" s="50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37">
        <f>SUM(D87:E87)</f>
        <v>0</v>
      </c>
      <c r="G87" s="32"/>
      <c r="H87" s="54"/>
      <c r="I87" s="36"/>
      <c r="J87" s="37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48">
        <f>SUM(H87:H88)</f>
        <v>0</v>
      </c>
      <c r="I90" s="49">
        <f>SUM(I87:I88)</f>
        <v>0</v>
      </c>
      <c r="J90" s="50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/>
      <c r="E100" s="36"/>
      <c r="F100" s="37">
        <f>SUM(D100:E100)</f>
        <v>0</v>
      </c>
      <c r="G100" s="32"/>
      <c r="H100" s="54"/>
      <c r="I100" s="36"/>
      <c r="J100" s="37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48">
        <f>SUM(H100:H101)</f>
        <v>0</v>
      </c>
      <c r="I103" s="49">
        <f>SUM(I100:I101)</f>
        <v>0</v>
      </c>
      <c r="J103" s="50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105"/>
      <c r="I104" s="60"/>
      <c r="J104" s="60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37">
        <f>SUM(D106:E106)</f>
        <v>0</v>
      </c>
      <c r="G106" s="32"/>
      <c r="H106" s="54"/>
      <c r="I106" s="36"/>
      <c r="J106" s="37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48">
        <f>SUM(H106:H106)</f>
        <v>0</v>
      </c>
      <c r="I108" s="49">
        <f>SUM(I106:I106)</f>
        <v>0</v>
      </c>
      <c r="J108" s="50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106"/>
      <c r="I109" s="64"/>
      <c r="J109" s="65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4740651084</v>
      </c>
      <c r="E110" s="66">
        <f t="shared" ref="E110:Q110" si="40">SUM(E28,E42,E50,E58,E66,E72,E78,E90,E97,E103,E84,E108)</f>
        <v>0</v>
      </c>
      <c r="F110" s="66">
        <f t="shared" si="40"/>
        <v>4740651084</v>
      </c>
      <c r="G110" s="32"/>
      <c r="H110" s="66">
        <f t="shared" si="40"/>
        <v>4748760170</v>
      </c>
      <c r="I110" s="66">
        <f t="shared" si="40"/>
        <v>0</v>
      </c>
      <c r="J110" s="66">
        <f t="shared" si="40"/>
        <v>4748760170</v>
      </c>
      <c r="K110" s="32"/>
      <c r="L110" s="66">
        <f t="shared" si="40"/>
        <v>-8109086</v>
      </c>
      <c r="M110" s="66">
        <f t="shared" si="40"/>
        <v>-8109086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>
        <v>0</v>
      </c>
      <c r="I114" s="71"/>
      <c r="J114" s="107"/>
    </row>
    <row r="115" spans="2:10" ht="15" thickBot="1" x14ac:dyDescent="0.35">
      <c r="B115" s="68">
        <v>9.1999999999999993</v>
      </c>
      <c r="C115" s="69" t="s">
        <v>88</v>
      </c>
      <c r="H115" s="73">
        <v>0</v>
      </c>
      <c r="I115" s="74"/>
      <c r="J115" s="108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>
        <v>0</v>
      </c>
      <c r="I117" s="71"/>
      <c r="J117" s="107"/>
    </row>
    <row r="118" spans="2:10" ht="15" thickBot="1" x14ac:dyDescent="0.35">
      <c r="B118" s="68">
        <v>10.199999999999999</v>
      </c>
      <c r="C118" s="69" t="s">
        <v>91</v>
      </c>
      <c r="H118" s="73">
        <v>0</v>
      </c>
      <c r="I118" s="74"/>
      <c r="J118" s="108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>
        <v>0</v>
      </c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7C0E-1B87-4EC1-A821-95810172D59C}">
  <sheetPr>
    <tabColor rgb="FF00B050"/>
  </sheetPr>
  <dimension ref="B1:S120"/>
  <sheetViews>
    <sheetView topLeftCell="E1" workbookViewId="0">
      <selection activeCell="H23" sqref="H23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7.44140625" customWidth="1"/>
    <col min="5" max="5" width="17.109375" customWidth="1"/>
    <col min="6" max="6" width="17.44140625" customWidth="1"/>
    <col min="7" max="7" width="1.109375" customWidth="1"/>
    <col min="8" max="8" width="17.109375" customWidth="1"/>
    <col min="9" max="9" width="14.44140625" customWidth="1"/>
    <col min="10" max="10" width="17.44140625" customWidth="1"/>
    <col min="11" max="11" width="1.109375" customWidth="1"/>
    <col min="12" max="12" width="18" customWidth="1"/>
    <col min="13" max="13" width="14.88671875" customWidth="1"/>
    <col min="14" max="14" width="1.109375" customWidth="1"/>
    <col min="15" max="17" width="16.109375" customWidth="1"/>
    <col min="19" max="19" width="14.4414062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List'!B23</f>
        <v>Mohamed’s Enterprise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List'!C23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>SUM(D11:E11)</f>
        <v>0</v>
      </c>
      <c r="G11" s="32"/>
      <c r="H11" s="12">
        <v>0</v>
      </c>
      <c r="I11" s="13"/>
      <c r="J11" s="14">
        <f>SUM(H11:I11)</f>
        <v>0</v>
      </c>
      <c r="K11" s="32"/>
      <c r="L11" s="12">
        <f>D11-H11</f>
        <v>0</v>
      </c>
      <c r="M11" s="14">
        <f>F11-J11</f>
        <v>0</v>
      </c>
      <c r="N11" s="32"/>
      <c r="O11" s="35"/>
      <c r="P11" s="36"/>
      <c r="Q11" s="37"/>
      <c r="S11" s="15">
        <f>SUMIF(M11:M26,"&gt;0")</f>
        <v>45948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>SUM(D12:E12)</f>
        <v>0</v>
      </c>
      <c r="G12" s="32"/>
      <c r="H12" s="110"/>
      <c r="I12" s="19"/>
      <c r="J12" s="20">
        <f>SUM(H12:I12)</f>
        <v>0</v>
      </c>
      <c r="K12" s="32"/>
      <c r="L12" s="18">
        <f>D12-H12</f>
        <v>0</v>
      </c>
      <c r="M12" s="2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>SUM(D13:E13)</f>
        <v>0</v>
      </c>
      <c r="G13" s="32"/>
      <c r="H13" s="88"/>
      <c r="I13" s="22"/>
      <c r="J13" s="23">
        <f>SUM(H13:I13)</f>
        <v>0</v>
      </c>
      <c r="K13" s="32"/>
      <c r="L13" s="21">
        <f>D13-H13</f>
        <v>0</v>
      </c>
      <c r="M13" s="23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ref="F14:F26" si="0">SUM(D14:E14)</f>
        <v>0</v>
      </c>
      <c r="G14" s="32"/>
      <c r="H14" s="110"/>
      <c r="I14" s="19"/>
      <c r="J14" s="20">
        <f t="shared" ref="J14:J26" si="1">SUM(H14:I14)</f>
        <v>0</v>
      </c>
      <c r="K14" s="32"/>
      <c r="L14" s="18">
        <f t="shared" ref="L14:L26" si="2">D14-H14</f>
        <v>0</v>
      </c>
      <c r="M14" s="2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21"/>
      <c r="E15" s="22"/>
      <c r="F15" s="23">
        <f t="shared" si="0"/>
        <v>0</v>
      </c>
      <c r="G15" s="32"/>
      <c r="H15" s="88"/>
      <c r="I15" s="22"/>
      <c r="J15" s="23">
        <f t="shared" si="1"/>
        <v>0</v>
      </c>
      <c r="K15" s="32"/>
      <c r="L15" s="21">
        <f t="shared" si="2"/>
        <v>0</v>
      </c>
      <c r="M15" s="23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32"/>
      <c r="H16" s="110"/>
      <c r="I16" s="19"/>
      <c r="J16" s="20">
        <f t="shared" si="1"/>
        <v>0</v>
      </c>
      <c r="K16" s="32"/>
      <c r="L16" s="18">
        <f t="shared" si="2"/>
        <v>0</v>
      </c>
      <c r="M16" s="2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32"/>
      <c r="H17" s="88"/>
      <c r="I17" s="22"/>
      <c r="J17" s="23">
        <f t="shared" si="1"/>
        <v>0</v>
      </c>
      <c r="K17" s="32"/>
      <c r="L17" s="21">
        <f t="shared" si="2"/>
        <v>0</v>
      </c>
      <c r="M17" s="23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32"/>
      <c r="H18" s="110"/>
      <c r="I18" s="19"/>
      <c r="J18" s="20">
        <f t="shared" si="1"/>
        <v>0</v>
      </c>
      <c r="K18" s="32"/>
      <c r="L18" s="18">
        <f t="shared" si="2"/>
        <v>0</v>
      </c>
      <c r="M18" s="2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32"/>
      <c r="H19" s="88"/>
      <c r="I19" s="22"/>
      <c r="J19" s="23">
        <f t="shared" si="1"/>
        <v>0</v>
      </c>
      <c r="K19" s="32"/>
      <c r="L19" s="21">
        <f t="shared" si="2"/>
        <v>0</v>
      </c>
      <c r="M19" s="23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18">
        <v>45948</v>
      </c>
      <c r="E20" s="19"/>
      <c r="F20" s="20">
        <f t="shared" si="0"/>
        <v>45948</v>
      </c>
      <c r="G20" s="32"/>
      <c r="H20" s="18"/>
      <c r="I20" s="19"/>
      <c r="J20" s="20">
        <f t="shared" si="1"/>
        <v>0</v>
      </c>
      <c r="K20" s="32"/>
      <c r="L20" s="18">
        <f t="shared" si="2"/>
        <v>45948</v>
      </c>
      <c r="M20" s="20">
        <f>F20-J20</f>
        <v>45948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21"/>
      <c r="E21" s="111"/>
      <c r="F21" s="23">
        <f t="shared" si="0"/>
        <v>0</v>
      </c>
      <c r="G21" s="32"/>
      <c r="H21" s="21"/>
      <c r="I21" s="22"/>
      <c r="J21" s="23">
        <f t="shared" si="1"/>
        <v>0</v>
      </c>
      <c r="K21" s="32"/>
      <c r="L21" s="21">
        <f t="shared" si="2"/>
        <v>0</v>
      </c>
      <c r="M21" s="23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32"/>
      <c r="H22" s="18"/>
      <c r="I22" s="19"/>
      <c r="J22" s="20">
        <f t="shared" si="1"/>
        <v>0</v>
      </c>
      <c r="K22" s="32"/>
      <c r="L22" s="18">
        <f t="shared" si="2"/>
        <v>0</v>
      </c>
      <c r="M22" s="2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32"/>
      <c r="H23" s="21"/>
      <c r="I23" s="22"/>
      <c r="J23" s="23">
        <f t="shared" si="1"/>
        <v>0</v>
      </c>
      <c r="K23" s="32"/>
      <c r="L23" s="21">
        <f t="shared" si="2"/>
        <v>0</v>
      </c>
      <c r="M23" s="23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32"/>
      <c r="H24" s="18"/>
      <c r="I24" s="19"/>
      <c r="J24" s="20">
        <f t="shared" si="1"/>
        <v>0</v>
      </c>
      <c r="K24" s="32"/>
      <c r="L24" s="18">
        <f t="shared" si="2"/>
        <v>0</v>
      </c>
      <c r="M24" s="2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32"/>
      <c r="H25" s="21"/>
      <c r="I25" s="22"/>
      <c r="J25" s="23">
        <f t="shared" si="1"/>
        <v>0</v>
      </c>
      <c r="K25" s="32"/>
      <c r="L25" s="21">
        <f t="shared" si="2"/>
        <v>0</v>
      </c>
      <c r="M25" s="23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18"/>
      <c r="E26" s="19"/>
      <c r="F26" s="20">
        <f t="shared" si="0"/>
        <v>0</v>
      </c>
      <c r="G26" s="32"/>
      <c r="H26" s="18"/>
      <c r="I26" s="19"/>
      <c r="J26" s="20">
        <f t="shared" si="1"/>
        <v>0</v>
      </c>
      <c r="K26" s="32"/>
      <c r="L26" s="18">
        <f t="shared" si="2"/>
        <v>0</v>
      </c>
      <c r="M26" s="2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59"/>
      <c r="E27" s="160"/>
      <c r="F27" s="161"/>
      <c r="G27" s="92"/>
      <c r="H27" s="159"/>
      <c r="I27" s="160"/>
      <c r="J27" s="161"/>
      <c r="K27" s="92"/>
      <c r="L27" s="159"/>
      <c r="M27" s="16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27">
        <f>SUM(D11:D26)</f>
        <v>45948</v>
      </c>
      <c r="E28" s="28">
        <f>SUM(E11:E26)</f>
        <v>0</v>
      </c>
      <c r="F28" s="29">
        <f>SUM(F11:F26)</f>
        <v>45948</v>
      </c>
      <c r="G28" s="32"/>
      <c r="H28" s="27">
        <f>SUM(H11:H26)</f>
        <v>0</v>
      </c>
      <c r="I28" s="28">
        <f>SUM(I11:I26)</f>
        <v>0</v>
      </c>
      <c r="J28" s="29">
        <f>SUM(J11:J26)</f>
        <v>0</v>
      </c>
      <c r="K28" s="32"/>
      <c r="L28" s="27">
        <f>SUM(L11:L26)</f>
        <v>45948</v>
      </c>
      <c r="M28" s="29">
        <f>SUM(M11:M26)</f>
        <v>45948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14">
        <f>SUM(D31:E31)</f>
        <v>0</v>
      </c>
      <c r="G31" s="32"/>
      <c r="H31" s="35"/>
      <c r="I31" s="36"/>
      <c r="J31" s="14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>
        <v>15603080</v>
      </c>
      <c r="E32" s="40">
        <f>'[2]Mohamed''s'!$E$19</f>
        <v>-15603080</v>
      </c>
      <c r="F32" s="20">
        <f>SUM(D32:E32)</f>
        <v>0</v>
      </c>
      <c r="G32" s="32"/>
      <c r="H32" s="41"/>
      <c r="I32" s="40"/>
      <c r="J32" s="20">
        <f>SUM(H32:I32)</f>
        <v>0</v>
      </c>
      <c r="K32" s="32"/>
      <c r="L32" s="41">
        <f>D32-H32</f>
        <v>15603080</v>
      </c>
      <c r="M32" s="42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>
        <v>832</v>
      </c>
      <c r="E33" s="45">
        <f>'[2]Mohamed''s'!$E$34</f>
        <v>-832</v>
      </c>
      <c r="F33" s="23">
        <f>SUM(D33:E33)</f>
        <v>0</v>
      </c>
      <c r="G33" s="32"/>
      <c r="H33" s="46"/>
      <c r="I33" s="45"/>
      <c r="J33" s="23">
        <f>SUM(H33:I33)</f>
        <v>0</v>
      </c>
      <c r="K33" s="32"/>
      <c r="L33" s="46">
        <f>D33-H33</f>
        <v>832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>
        <v>16000</v>
      </c>
      <c r="E34" s="40">
        <f>'[2]Mohamed''s'!$E$49</f>
        <v>-16000</v>
      </c>
      <c r="F34" s="20">
        <f t="shared" ref="F34:F41" si="4">SUM(D34:E34)</f>
        <v>0</v>
      </c>
      <c r="G34" s="32"/>
      <c r="H34" s="41"/>
      <c r="I34" s="40"/>
      <c r="J34" s="20">
        <f t="shared" ref="J34:J41" si="5">SUM(H34:I34)</f>
        <v>0</v>
      </c>
      <c r="K34" s="32"/>
      <c r="L34" s="41">
        <f t="shared" ref="L34:L41" si="6">D34-H34</f>
        <v>16000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>
        <v>0</v>
      </c>
      <c r="E35" s="45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>
        <v>0</v>
      </c>
      <c r="E36" s="40"/>
      <c r="F36" s="20">
        <f t="shared" si="4"/>
        <v>0</v>
      </c>
      <c r="G36" s="32"/>
      <c r="H36" s="41"/>
      <c r="I36" s="40"/>
      <c r="J36" s="2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>
        <v>0</v>
      </c>
      <c r="E37" s="45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>
        <v>0</v>
      </c>
      <c r="E38" s="40"/>
      <c r="F38" s="20">
        <f t="shared" si="4"/>
        <v>0</v>
      </c>
      <c r="G38" s="32"/>
      <c r="H38" s="41"/>
      <c r="I38" s="40"/>
      <c r="J38" s="20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>
        <v>0</v>
      </c>
      <c r="E39" s="45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>
        <v>0</v>
      </c>
      <c r="E40" s="40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>
        <v>0</v>
      </c>
      <c r="E41" s="45"/>
      <c r="F41" s="23">
        <f t="shared" si="4"/>
        <v>0</v>
      </c>
      <c r="G41" s="32"/>
      <c r="H41" s="44"/>
      <c r="I41" s="45"/>
      <c r="J41" s="23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15619912</v>
      </c>
      <c r="E42" s="49">
        <f>SUM(E31:E41)</f>
        <v>-15619912</v>
      </c>
      <c r="F42" s="50">
        <f>SUM(F31:F41)</f>
        <v>0</v>
      </c>
      <c r="G42" s="32"/>
      <c r="H42" s="48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15619912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>
        <v>1771633904</v>
      </c>
      <c r="E45" s="36"/>
      <c r="F45" s="14">
        <f>SUM(D45:E45)</f>
        <v>1771633904</v>
      </c>
      <c r="G45" s="32"/>
      <c r="H45" s="54"/>
      <c r="I45" s="36"/>
      <c r="J45" s="14">
        <f>SUM(H45:I45)</f>
        <v>0</v>
      </c>
      <c r="K45" s="32"/>
      <c r="L45" s="35">
        <f>D45-H45</f>
        <v>1771633904</v>
      </c>
      <c r="M45" s="37">
        <f>F45-J45</f>
        <v>1771633904</v>
      </c>
      <c r="N45" s="32"/>
      <c r="O45" s="35"/>
      <c r="P45" s="36"/>
      <c r="Q45" s="37"/>
      <c r="S45" s="15">
        <f>SUMIF(M45:M49,"&gt;0")</f>
        <v>2828499718</v>
      </c>
    </row>
    <row r="46" spans="2:19" x14ac:dyDescent="0.3">
      <c r="B46" s="16">
        <v>3.2</v>
      </c>
      <c r="C46" s="38" t="s">
        <v>58</v>
      </c>
      <c r="D46" s="41">
        <v>1056865814</v>
      </c>
      <c r="E46" s="40"/>
      <c r="F46" s="20">
        <f>SUM(D46:E46)</f>
        <v>1056865814</v>
      </c>
      <c r="G46" s="32"/>
      <c r="H46" s="39"/>
      <c r="I46" s="40"/>
      <c r="J46" s="20">
        <f>SUM(H46:I46)</f>
        <v>0</v>
      </c>
      <c r="K46" s="32"/>
      <c r="L46" s="41">
        <f>D46-H46</f>
        <v>1056865814</v>
      </c>
      <c r="M46" s="42">
        <f>F46-J46</f>
        <v>1056865814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23">
        <f>SUM(D47:E47)</f>
        <v>0</v>
      </c>
      <c r="G47" s="32"/>
      <c r="H47" s="44"/>
      <c r="I47" s="45"/>
      <c r="J47" s="23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>
        <v>0</v>
      </c>
      <c r="E48" s="40"/>
      <c r="F48" s="20">
        <f t="shared" ref="F48:F49" si="8">SUM(D48:E48)</f>
        <v>0</v>
      </c>
      <c r="G48" s="32"/>
      <c r="H48" s="39"/>
      <c r="I48" s="40"/>
      <c r="J48" s="20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>
        <v>0</v>
      </c>
      <c r="E49" s="45"/>
      <c r="F49" s="23">
        <f t="shared" si="8"/>
        <v>0</v>
      </c>
      <c r="G49" s="32"/>
      <c r="H49" s="44"/>
      <c r="I49" s="45"/>
      <c r="J49" s="23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2828499718</v>
      </c>
      <c r="E50" s="49">
        <f t="shared" ref="E50:F50" si="12">SUM(E45:E49)</f>
        <v>0</v>
      </c>
      <c r="F50" s="50">
        <f t="shared" si="12"/>
        <v>2828499718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2828499718</v>
      </c>
      <c r="M50" s="50">
        <f t="shared" ref="M50" si="14">SUM(M45:M49)</f>
        <v>2828499718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20">
        <f t="shared" ref="F56:F57" si="16">SUM(D56:E56)</f>
        <v>0</v>
      </c>
      <c r="G56" s="32"/>
      <c r="H56" s="41"/>
      <c r="I56" s="40"/>
      <c r="J56" s="20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23">
        <f t="shared" si="16"/>
        <v>0</v>
      </c>
      <c r="G57" s="32"/>
      <c r="H57" s="46"/>
      <c r="I57" s="45"/>
      <c r="J57" s="23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14">
        <f>SUM(D61:E61)</f>
        <v>0</v>
      </c>
      <c r="G61" s="32"/>
      <c r="H61" s="35"/>
      <c r="I61" s="36"/>
      <c r="J61" s="14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6">
        <v>0</v>
      </c>
      <c r="E63" s="45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20">
        <f t="shared" ref="F64" si="24">SUM(D64:E64)</f>
        <v>0</v>
      </c>
      <c r="G64" s="32"/>
      <c r="H64" s="41"/>
      <c r="I64" s="40"/>
      <c r="J64" s="20">
        <f t="shared" ref="J64" si="25">SUM(H64:I64)</f>
        <v>0</v>
      </c>
      <c r="K64" s="32"/>
      <c r="L64" s="41">
        <f t="shared" ref="L64" si="26">D64-H64</f>
        <v>0</v>
      </c>
      <c r="M64" s="42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 t="shared" ref="E66:F66" si="28">SUM(E61:E64)</f>
        <v>0</v>
      </c>
      <c r="F66" s="50">
        <f t="shared" si="28"/>
        <v>0</v>
      </c>
      <c r="G66" s="32"/>
      <c r="H66" s="51">
        <f t="shared" ref="H66:J66" si="29">SUM(H61:H64)</f>
        <v>0</v>
      </c>
      <c r="I66" s="49">
        <f t="shared" si="29"/>
        <v>0</v>
      </c>
      <c r="J66" s="50">
        <f t="shared" si="29"/>
        <v>0</v>
      </c>
      <c r="K66" s="32"/>
      <c r="L66" s="51">
        <f t="shared" ref="L66:M66" si="30">SUM(L61:L64)</f>
        <v>0</v>
      </c>
      <c r="M66" s="50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0</v>
      </c>
      <c r="E69" s="3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20">
        <f>SUM(D70:E70)</f>
        <v>0</v>
      </c>
      <c r="G70" s="32"/>
      <c r="H70" s="41"/>
      <c r="I70" s="40"/>
      <c r="J70" s="2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3463987</v>
      </c>
      <c r="E75" s="36"/>
      <c r="F75" s="14">
        <f>SUM(D75:E75)</f>
        <v>3463987</v>
      </c>
      <c r="G75" s="32"/>
      <c r="H75" s="35"/>
      <c r="I75" s="36"/>
      <c r="J75" s="14">
        <f>SUM(H75:I75)</f>
        <v>0</v>
      </c>
      <c r="K75" s="32"/>
      <c r="L75" s="35">
        <f>D75-H75</f>
        <v>3463987</v>
      </c>
      <c r="M75" s="37">
        <f>F75-J75</f>
        <v>3463987</v>
      </c>
      <c r="N75" s="32"/>
      <c r="O75" s="35"/>
      <c r="P75" s="36"/>
      <c r="Q75" s="37"/>
      <c r="S75" s="15">
        <f>SUMIF(M75:M76,"&gt;0")</f>
        <v>3463987</v>
      </c>
    </row>
    <row r="76" spans="2:19" x14ac:dyDescent="0.3">
      <c r="B76" s="16">
        <v>7.2</v>
      </c>
      <c r="C76" s="17" t="s">
        <v>39</v>
      </c>
      <c r="D76" s="41"/>
      <c r="E76" s="40"/>
      <c r="F76" s="20">
        <f>SUM(D76:E76)</f>
        <v>0</v>
      </c>
      <c r="G76" s="32"/>
      <c r="H76" s="41"/>
      <c r="I76" s="40"/>
      <c r="J76" s="20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3463987</v>
      </c>
      <c r="E78" s="49">
        <f t="shared" ref="E78:F78" si="36">SUM(E75:E76)</f>
        <v>0</v>
      </c>
      <c r="F78" s="50">
        <f t="shared" si="36"/>
        <v>3463987</v>
      </c>
      <c r="G78" s="32"/>
      <c r="H78" s="51">
        <f t="shared" ref="H78:J78" si="37">SUM(H75:H76)</f>
        <v>0</v>
      </c>
      <c r="I78" s="49">
        <f t="shared" si="37"/>
        <v>0</v>
      </c>
      <c r="J78" s="50">
        <f t="shared" si="37"/>
        <v>0</v>
      </c>
      <c r="K78" s="32"/>
      <c r="L78" s="51">
        <f t="shared" ref="L78:M78" si="38">SUM(L75:L76)</f>
        <v>3463987</v>
      </c>
      <c r="M78" s="50">
        <f t="shared" si="38"/>
        <v>3463987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14">
        <f>SUM(D81:E81)</f>
        <v>0</v>
      </c>
      <c r="G81" s="32"/>
      <c r="H81" s="35"/>
      <c r="I81" s="36"/>
      <c r="J81" s="14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20">
        <f>SUM(D82:E82)</f>
        <v>0</v>
      </c>
      <c r="G82" s="32"/>
      <c r="H82" s="41"/>
      <c r="I82" s="40"/>
      <c r="J82" s="20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14">
        <f>SUM(D87:E87)</f>
        <v>0</v>
      </c>
      <c r="G87" s="32"/>
      <c r="H87" s="35"/>
      <c r="I87" s="36"/>
      <c r="J87" s="14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20">
        <f>SUM(D88:E88)</f>
        <v>0</v>
      </c>
      <c r="G88" s="32"/>
      <c r="H88" s="41"/>
      <c r="I88" s="40"/>
      <c r="J88" s="20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14">
        <f>SUM(D93:E93)</f>
        <v>0</v>
      </c>
      <c r="G93" s="32"/>
      <c r="H93" s="35"/>
      <c r="I93" s="36"/>
      <c r="J93" s="14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/>
      <c r="E100" s="36"/>
      <c r="F100" s="14">
        <f>SUM(D100:E100)</f>
        <v>0</v>
      </c>
      <c r="G100" s="32"/>
      <c r="H100" s="35"/>
      <c r="I100" s="36"/>
      <c r="J100" s="14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20">
        <f>SUM(D101:E101)</f>
        <v>0</v>
      </c>
      <c r="G101" s="32"/>
      <c r="H101" s="41"/>
      <c r="I101" s="40"/>
      <c r="J101" s="20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14">
        <f>SUM(D106:E106)</f>
        <v>0</v>
      </c>
      <c r="G106" s="32"/>
      <c r="H106" s="35"/>
      <c r="I106" s="36"/>
      <c r="J106" s="14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2847629565</v>
      </c>
      <c r="E110" s="66">
        <f t="shared" ref="E110:Q110" si="40">SUM(E28,E42,E50,E58,E66,E72,E78,E90,E97,E103,E84,E108)</f>
        <v>-15619912</v>
      </c>
      <c r="F110" s="66">
        <f t="shared" si="40"/>
        <v>2832009653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2847629565</v>
      </c>
      <c r="M110" s="66">
        <f t="shared" si="40"/>
        <v>2832009653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/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/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BC87-762E-4F9E-BD22-C7A1ED9E4766}">
  <sheetPr>
    <tabColor rgb="FF00B050"/>
  </sheetPr>
  <dimension ref="B1:S120"/>
  <sheetViews>
    <sheetView topLeftCell="D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4.44140625" customWidth="1"/>
    <col min="5" max="5" width="15.44140625" customWidth="1"/>
    <col min="6" max="6" width="15.88671875" customWidth="1"/>
    <col min="7" max="7" width="1.109375" customWidth="1"/>
    <col min="8" max="8" width="17.5546875" customWidth="1"/>
    <col min="9" max="9" width="14.44140625" customWidth="1"/>
    <col min="10" max="10" width="15.88671875" customWidth="1"/>
    <col min="11" max="11" width="1.109375" customWidth="1"/>
    <col min="12" max="12" width="17.5546875" customWidth="1"/>
    <col min="13" max="13" width="14.44140625" customWidth="1"/>
    <col min="14" max="14" width="1.109375" customWidth="1"/>
    <col min="15" max="17" width="16.109375" customWidth="1"/>
    <col min="19" max="19" width="11.4414062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List'!B24</f>
        <v>Pure Diamond Inc.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 t="str">
        <f>'[1]Co Master List'!C24</f>
        <v>010291399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3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39">
        <v>1088313</v>
      </c>
      <c r="E12" s="40"/>
      <c r="F12" s="100">
        <f>SUM(D12:E12)</f>
        <v>1088313</v>
      </c>
      <c r="G12" s="32"/>
      <c r="H12" s="39">
        <v>1088313</v>
      </c>
      <c r="I12" s="99"/>
      <c r="J12" s="100">
        <f>SUM(H12:I12)</f>
        <v>1088313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97">
        <v>44450368</v>
      </c>
      <c r="E13" s="45"/>
      <c r="F13" s="102">
        <f>SUM(D13:E13)</f>
        <v>44450368</v>
      </c>
      <c r="G13" s="32"/>
      <c r="H13" s="44">
        <v>44450368</v>
      </c>
      <c r="I13" s="101"/>
      <c r="J13" s="102">
        <f>SUM(H13:I13)</f>
        <v>44450368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40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1060451</v>
      </c>
      <c r="E15" s="45"/>
      <c r="F15" s="102">
        <f t="shared" si="0"/>
        <v>1060451</v>
      </c>
      <c r="G15" s="32"/>
      <c r="H15" s="101">
        <v>1060451</v>
      </c>
      <c r="I15" s="101"/>
      <c r="J15" s="102">
        <f t="shared" si="1"/>
        <v>1060451</v>
      </c>
      <c r="K15" s="32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40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45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40"/>
      <c r="F18" s="100">
        <f t="shared" si="0"/>
        <v>0</v>
      </c>
      <c r="G18" s="32"/>
      <c r="H18" s="39"/>
      <c r="I18" s="99"/>
      <c r="J18" s="100">
        <f t="shared" si="1"/>
        <v>0</v>
      </c>
      <c r="K18" s="32"/>
      <c r="L18" s="39">
        <f>D18-H18</f>
        <v>0</v>
      </c>
      <c r="M18" s="100">
        <f>F18-J18</f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45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40"/>
      <c r="F20" s="100">
        <f t="shared" si="0"/>
        <v>0</v>
      </c>
      <c r="G20" s="32"/>
      <c r="H20" s="39"/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45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40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45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40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45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40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46599132</v>
      </c>
      <c r="E28" s="103">
        <f>SUM(E11:E26)</f>
        <v>0</v>
      </c>
      <c r="F28" s="104">
        <f>SUM(F11:F26)</f>
        <v>46599132</v>
      </c>
      <c r="G28" s="32"/>
      <c r="H28" s="48">
        <f>SUM(H11:H26)</f>
        <v>46599132</v>
      </c>
      <c r="I28" s="103">
        <f>SUM(I11:I26)</f>
        <v>0</v>
      </c>
      <c r="J28" s="104">
        <f>SUM(J11:J26)</f>
        <v>46599132</v>
      </c>
      <c r="K28" s="32"/>
      <c r="L28" s="48">
        <f>SUM(L11:L26)</f>
        <v>0</v>
      </c>
      <c r="M28" s="104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>
        <v>0</v>
      </c>
      <c r="E31" s="36"/>
      <c r="F31" s="98">
        <f>SUM(D31:E31)</f>
        <v>0</v>
      </c>
      <c r="G31" s="32"/>
      <c r="H31" s="54"/>
      <c r="I31" s="36"/>
      <c r="J31" s="98">
        <f>SUM(H31:I31)</f>
        <v>0</v>
      </c>
      <c r="K31" s="32"/>
      <c r="L31" s="54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>
        <v>0</v>
      </c>
      <c r="E32" s="40"/>
      <c r="F32" s="100">
        <f>SUM(D32:E32)</f>
        <v>0</v>
      </c>
      <c r="G32" s="32"/>
      <c r="H32" s="41"/>
      <c r="I32" s="40"/>
      <c r="J32" s="100">
        <f>SUM(H32:I32)</f>
        <v>0</v>
      </c>
      <c r="K32" s="32"/>
      <c r="L32" s="41">
        <f>D32-H32</f>
        <v>0</v>
      </c>
      <c r="M32" s="42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>
        <v>0</v>
      </c>
      <c r="E33" s="45"/>
      <c r="F33" s="102">
        <f>SUM(D33:E33)</f>
        <v>0</v>
      </c>
      <c r="G33" s="32"/>
      <c r="H33" s="46"/>
      <c r="I33" s="45"/>
      <c r="J33" s="102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>
        <v>0</v>
      </c>
      <c r="E34" s="40"/>
      <c r="F34" s="100">
        <f t="shared" ref="F34:F41" si="4">SUM(D34:E34)</f>
        <v>0</v>
      </c>
      <c r="G34" s="32"/>
      <c r="H34" s="41"/>
      <c r="I34" s="40"/>
      <c r="J34" s="100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>
        <v>0</v>
      </c>
      <c r="E35" s="45"/>
      <c r="F35" s="102">
        <f t="shared" si="4"/>
        <v>0</v>
      </c>
      <c r="G35" s="32"/>
      <c r="H35" s="46"/>
      <c r="I35" s="45"/>
      <c r="J35" s="102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>
        <v>0</v>
      </c>
      <c r="E36" s="40"/>
      <c r="F36" s="100">
        <f t="shared" si="4"/>
        <v>0</v>
      </c>
      <c r="G36" s="32"/>
      <c r="H36" s="41"/>
      <c r="I36" s="40"/>
      <c r="J36" s="10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>
        <v>0</v>
      </c>
      <c r="E37" s="45"/>
      <c r="F37" s="102">
        <f t="shared" si="4"/>
        <v>0</v>
      </c>
      <c r="G37" s="32"/>
      <c r="H37" s="46"/>
      <c r="I37" s="45"/>
      <c r="J37" s="102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>
        <v>0</v>
      </c>
      <c r="E38" s="40"/>
      <c r="F38" s="100">
        <f t="shared" si="4"/>
        <v>0</v>
      </c>
      <c r="G38" s="32"/>
      <c r="H38" s="41"/>
      <c r="I38" s="40"/>
      <c r="J38" s="100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>
        <v>0</v>
      </c>
      <c r="E39" s="45"/>
      <c r="F39" s="102">
        <f t="shared" si="4"/>
        <v>0</v>
      </c>
      <c r="G39" s="32"/>
      <c r="H39" s="46"/>
      <c r="I39" s="45"/>
      <c r="J39" s="102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>
        <v>0</v>
      </c>
      <c r="E40" s="40"/>
      <c r="F40" s="100">
        <f t="shared" si="4"/>
        <v>0</v>
      </c>
      <c r="G40" s="32"/>
      <c r="H40" s="41"/>
      <c r="I40" s="40"/>
      <c r="J40" s="10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>
        <v>0</v>
      </c>
      <c r="E41" s="45"/>
      <c r="F41" s="102">
        <f t="shared" si="4"/>
        <v>0</v>
      </c>
      <c r="G41" s="32"/>
      <c r="H41" s="46"/>
      <c r="I41" s="45"/>
      <c r="J41" s="102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97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>
        <v>307006640</v>
      </c>
      <c r="E45" s="96"/>
      <c r="F45" s="98">
        <f>SUM(D45:E45)</f>
        <v>307006640</v>
      </c>
      <c r="G45" s="32"/>
      <c r="H45" s="54">
        <v>319152743</v>
      </c>
      <c r="I45" s="96"/>
      <c r="J45" s="98">
        <f>SUM(H45:I45)</f>
        <v>319152743</v>
      </c>
      <c r="K45" s="32"/>
      <c r="L45" s="54">
        <f>D45-H45</f>
        <v>-12146103</v>
      </c>
      <c r="M45" s="98">
        <f>F45-J45</f>
        <v>-12146103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>
        <v>183263216</v>
      </c>
      <c r="E46" s="40"/>
      <c r="F46" s="100">
        <f>SUM(D46:E46)</f>
        <v>183263216</v>
      </c>
      <c r="G46" s="32"/>
      <c r="H46" s="39">
        <v>197626814</v>
      </c>
      <c r="I46" s="99"/>
      <c r="J46" s="100">
        <f>SUM(H46:I46)</f>
        <v>197626814</v>
      </c>
      <c r="K46" s="32"/>
      <c r="L46" s="39">
        <f t="shared" ref="L46:L49" si="8">D46-H46</f>
        <v>-14363598</v>
      </c>
      <c r="M46" s="100">
        <f>F46-J46</f>
        <v>-14363598</v>
      </c>
      <c r="N46" s="32"/>
      <c r="O46" s="41"/>
      <c r="P46" s="40"/>
      <c r="Q46" s="42"/>
      <c r="S46" s="15">
        <f>SUMIF(M45:M49,"&lt;0")</f>
        <v>-26509701</v>
      </c>
    </row>
    <row r="47" spans="2:19" x14ac:dyDescent="0.3">
      <c r="B47" s="25">
        <v>3.3</v>
      </c>
      <c r="C47" s="43" t="s">
        <v>59</v>
      </c>
      <c r="D47" s="46"/>
      <c r="E47" s="45">
        <f>'[2]Pure Diamond'!$E$142</f>
        <v>3482000</v>
      </c>
      <c r="F47" s="102">
        <f>SUM(D47:E47)</f>
        <v>3482000</v>
      </c>
      <c r="G47" s="32"/>
      <c r="H47" s="44">
        <v>3482000</v>
      </c>
      <c r="I47" s="101"/>
      <c r="J47" s="102">
        <f>SUM(H47:I47)</f>
        <v>3482000</v>
      </c>
      <c r="K47" s="32"/>
      <c r="L47" s="44">
        <f>D47-H47</f>
        <v>-3482000</v>
      </c>
      <c r="M47" s="102">
        <f t="shared" ref="M47:M49" si="9"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>
        <v>0</v>
      </c>
      <c r="E48" s="40"/>
      <c r="F48" s="100">
        <f t="shared" ref="F48:F49" si="10">SUM(D48:E48)</f>
        <v>0</v>
      </c>
      <c r="G48" s="32"/>
      <c r="H48" s="39"/>
      <c r="I48" s="99"/>
      <c r="J48" s="100">
        <f t="shared" ref="J48:J49" si="11">SUM(H48:I48)</f>
        <v>0</v>
      </c>
      <c r="K48" s="32"/>
      <c r="L48" s="39">
        <f t="shared" si="8"/>
        <v>0</v>
      </c>
      <c r="M48" s="100">
        <f t="shared" si="9"/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>
        <v>0</v>
      </c>
      <c r="E49" s="45"/>
      <c r="F49" s="102">
        <f t="shared" si="10"/>
        <v>0</v>
      </c>
      <c r="G49" s="32"/>
      <c r="H49" s="44"/>
      <c r="I49" s="101"/>
      <c r="J49" s="102">
        <f t="shared" si="11"/>
        <v>0</v>
      </c>
      <c r="K49" s="32"/>
      <c r="L49" s="44">
        <f t="shared" si="8"/>
        <v>0</v>
      </c>
      <c r="M49" s="102">
        <f t="shared" si="9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490269856</v>
      </c>
      <c r="E50" s="103">
        <f t="shared" ref="E50:F50" si="12">SUM(E45:E49)</f>
        <v>3482000</v>
      </c>
      <c r="F50" s="104">
        <f t="shared" si="12"/>
        <v>493751856</v>
      </c>
      <c r="G50" s="32"/>
      <c r="H50" s="48">
        <f>SUM(H45:H49)</f>
        <v>520261557</v>
      </c>
      <c r="I50" s="103">
        <f t="shared" ref="I50:J50" si="13">SUM(I45:I49)</f>
        <v>0</v>
      </c>
      <c r="J50" s="104">
        <f t="shared" si="13"/>
        <v>520261557</v>
      </c>
      <c r="K50" s="32"/>
      <c r="L50" s="48">
        <f>SUM(L45:L49)</f>
        <v>-29991701</v>
      </c>
      <c r="M50" s="104">
        <f t="shared" ref="M50" si="14">SUM(M45:M49)</f>
        <v>-26509701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98">
        <f>SUM(D53:E53)</f>
        <v>0</v>
      </c>
      <c r="G53" s="32"/>
      <c r="H53" s="35"/>
      <c r="I53" s="36"/>
      <c r="J53" s="98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100">
        <f>SUM(D54:E54)</f>
        <v>0</v>
      </c>
      <c r="G54" s="32"/>
      <c r="H54" s="41"/>
      <c r="I54" s="40"/>
      <c r="J54" s="100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102">
        <f>SUM(D55:E55)</f>
        <v>0</v>
      </c>
      <c r="G55" s="32"/>
      <c r="H55" s="46"/>
      <c r="I55" s="45"/>
      <c r="J55" s="102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100">
        <f t="shared" ref="F56:F57" si="16">SUM(D56:E56)</f>
        <v>0</v>
      </c>
      <c r="G56" s="32"/>
      <c r="H56" s="41"/>
      <c r="I56" s="40"/>
      <c r="J56" s="100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102">
        <f t="shared" si="16"/>
        <v>0</v>
      </c>
      <c r="G57" s="32"/>
      <c r="H57" s="46"/>
      <c r="I57" s="45"/>
      <c r="J57" s="102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98">
        <f>SUM(D61:E61)</f>
        <v>0</v>
      </c>
      <c r="G61" s="32"/>
      <c r="H61" s="35"/>
      <c r="I61" s="36"/>
      <c r="J61" s="98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100">
        <f>SUM(D62:E62)</f>
        <v>0</v>
      </c>
      <c r="G62" s="32"/>
      <c r="H62" s="41"/>
      <c r="I62" s="40"/>
      <c r="J62" s="100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6">
        <v>0</v>
      </c>
      <c r="E63" s="45"/>
      <c r="F63" s="102">
        <f>SUM(D63:E63)</f>
        <v>0</v>
      </c>
      <c r="G63" s="32"/>
      <c r="H63" s="46"/>
      <c r="I63" s="45"/>
      <c r="J63" s="102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100">
        <f t="shared" ref="F64" si="24">SUM(D64:E64)</f>
        <v>0</v>
      </c>
      <c r="G64" s="32"/>
      <c r="H64" s="41"/>
      <c r="I64" s="40"/>
      <c r="J64" s="100">
        <f t="shared" ref="J64" si="25">SUM(H64:I64)</f>
        <v>0</v>
      </c>
      <c r="K64" s="32"/>
      <c r="L64" s="41">
        <f t="shared" ref="L64" si="26">D64-H64</f>
        <v>0</v>
      </c>
      <c r="M64" s="42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 t="shared" ref="E66:F66" si="28">SUM(E61:E64)</f>
        <v>0</v>
      </c>
      <c r="F66" s="50">
        <f t="shared" si="28"/>
        <v>0</v>
      </c>
      <c r="G66" s="32"/>
      <c r="H66" s="51">
        <f t="shared" ref="H66:J66" si="29">SUM(H61:H64)</f>
        <v>0</v>
      </c>
      <c r="I66" s="49">
        <f t="shared" si="29"/>
        <v>0</v>
      </c>
      <c r="J66" s="50">
        <f t="shared" si="29"/>
        <v>0</v>
      </c>
      <c r="K66" s="32"/>
      <c r="L66" s="51">
        <f t="shared" ref="L66:M66" si="30">SUM(L61:L64)</f>
        <v>0</v>
      </c>
      <c r="M66" s="50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0</v>
      </c>
      <c r="E69" s="36"/>
      <c r="F69" s="98">
        <f>SUM(D69:E69)</f>
        <v>0</v>
      </c>
      <c r="G69" s="32"/>
      <c r="H69" s="35"/>
      <c r="I69" s="36"/>
      <c r="J69" s="98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100">
        <f>SUM(D70:E70)</f>
        <v>0</v>
      </c>
      <c r="G70" s="32"/>
      <c r="H70" s="41"/>
      <c r="I70" s="40"/>
      <c r="J70" s="100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2867200</v>
      </c>
      <c r="E75" s="96"/>
      <c r="F75" s="98">
        <f>SUM(D75:E75)</f>
        <v>2867200</v>
      </c>
      <c r="G75" s="32"/>
      <c r="H75" s="54">
        <v>2867200</v>
      </c>
      <c r="I75" s="96"/>
      <c r="J75" s="98">
        <f>SUM(H75:I75)</f>
        <v>2867200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2867200</v>
      </c>
      <c r="E78" s="103">
        <f t="shared" ref="E78:F78" si="36">SUM(E75:E76)</f>
        <v>0</v>
      </c>
      <c r="F78" s="104">
        <f t="shared" si="36"/>
        <v>2867200</v>
      </c>
      <c r="G78" s="32"/>
      <c r="H78" s="48">
        <f t="shared" ref="H78:J78" si="37">SUM(H75:H76)</f>
        <v>2867200</v>
      </c>
      <c r="I78" s="103">
        <f t="shared" si="37"/>
        <v>0</v>
      </c>
      <c r="J78" s="104">
        <f t="shared" si="37"/>
        <v>2867200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98">
        <f>SUM(D93:E93)</f>
        <v>0</v>
      </c>
      <c r="G93" s="32"/>
      <c r="H93" s="35"/>
      <c r="I93" s="36"/>
      <c r="J93" s="98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100">
        <f>SUM(D94:E94)</f>
        <v>0</v>
      </c>
      <c r="G94" s="32"/>
      <c r="H94" s="41"/>
      <c r="I94" s="40"/>
      <c r="J94" s="100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102">
        <f>SUM(D95:E95)</f>
        <v>0</v>
      </c>
      <c r="G95" s="32"/>
      <c r="H95" s="46"/>
      <c r="I95" s="45"/>
      <c r="J95" s="102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539736188</v>
      </c>
      <c r="E110" s="66">
        <f t="shared" ref="E110:Q110" si="40">SUM(E28,E42,E50,E58,E66,E72,E78,E90,E97,E103,E84,E108)</f>
        <v>3482000</v>
      </c>
      <c r="F110" s="66">
        <f t="shared" si="40"/>
        <v>543218188</v>
      </c>
      <c r="G110" s="32"/>
      <c r="H110" s="66">
        <f t="shared" si="40"/>
        <v>569727889</v>
      </c>
      <c r="I110" s="66">
        <f t="shared" si="40"/>
        <v>0</v>
      </c>
      <c r="J110" s="66">
        <f t="shared" si="40"/>
        <v>569727889</v>
      </c>
      <c r="K110" s="32"/>
      <c r="L110" s="66">
        <f t="shared" si="40"/>
        <v>-29991701</v>
      </c>
      <c r="M110" s="66">
        <f t="shared" si="40"/>
        <v>-26509701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86">
        <v>555000</v>
      </c>
      <c r="I115" s="74"/>
      <c r="J115" s="113">
        <f>SUM(H115:I115)</f>
        <v>555000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13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E6FF-B37F-4379-BC55-130478425666}">
  <sheetPr>
    <tabColor rgb="FF00B050"/>
  </sheetPr>
  <dimension ref="B1:S120"/>
  <sheetViews>
    <sheetView topLeftCell="E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List'!B25</f>
        <v>Adamantium Metals Inc.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 t="str">
        <f>'[1]Co Master List'!C25</f>
        <v>014679006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97"/>
      <c r="H11" s="54">
        <v>0</v>
      </c>
      <c r="I11" s="96"/>
      <c r="J11" s="98">
        <f>SUM(H11:I11)</f>
        <v>0</v>
      </c>
      <c r="K11" s="97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2500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97"/>
      <c r="H12" s="39">
        <v>0</v>
      </c>
      <c r="I12" s="99"/>
      <c r="J12" s="100">
        <f>SUM(H12:I12)</f>
        <v>0</v>
      </c>
      <c r="K12" s="97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97"/>
      <c r="H13" s="44">
        <v>0</v>
      </c>
      <c r="I13" s="101"/>
      <c r="J13" s="102">
        <f>SUM(H13:I13)</f>
        <v>0</v>
      </c>
      <c r="K13" s="97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97"/>
      <c r="H14" s="39"/>
      <c r="I14" s="99"/>
      <c r="J14" s="100">
        <f t="shared" ref="J14:J26" si="1">SUM(H14:I14)</f>
        <v>0</v>
      </c>
      <c r="K14" s="97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1388673</v>
      </c>
      <c r="E15" s="101"/>
      <c r="F15" s="102">
        <f t="shared" si="0"/>
        <v>1388673</v>
      </c>
      <c r="G15" s="97"/>
      <c r="H15" s="44">
        <v>1388673</v>
      </c>
      <c r="I15" s="101"/>
      <c r="J15" s="102">
        <f t="shared" si="1"/>
        <v>1388673</v>
      </c>
      <c r="K15" s="97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97"/>
      <c r="H16" s="39">
        <v>0</v>
      </c>
      <c r="I16" s="99"/>
      <c r="J16" s="100">
        <f t="shared" si="1"/>
        <v>0</v>
      </c>
      <c r="K16" s="97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97"/>
      <c r="H17" s="44">
        <v>0</v>
      </c>
      <c r="I17" s="101"/>
      <c r="J17" s="102">
        <f t="shared" si="1"/>
        <v>0</v>
      </c>
      <c r="K17" s="97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97"/>
      <c r="H18" s="39">
        <v>0</v>
      </c>
      <c r="I18" s="99"/>
      <c r="J18" s="100">
        <f t="shared" si="1"/>
        <v>0</v>
      </c>
      <c r="K18" s="97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97"/>
      <c r="H19" s="44">
        <v>0</v>
      </c>
      <c r="I19" s="101"/>
      <c r="J19" s="102">
        <f t="shared" si="1"/>
        <v>0</v>
      </c>
      <c r="K19" s="97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97"/>
      <c r="H20" s="39">
        <v>0</v>
      </c>
      <c r="I20" s="99"/>
      <c r="J20" s="100">
        <f t="shared" si="1"/>
        <v>0</v>
      </c>
      <c r="K20" s="97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97"/>
      <c r="H21" s="44"/>
      <c r="I21" s="101"/>
      <c r="J21" s="102">
        <f t="shared" si="1"/>
        <v>0</v>
      </c>
      <c r="K21" s="97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97"/>
      <c r="H22" s="39">
        <v>0</v>
      </c>
      <c r="I22" s="99"/>
      <c r="J22" s="100">
        <f t="shared" si="1"/>
        <v>0</v>
      </c>
      <c r="K22" s="97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97"/>
      <c r="H23" s="44">
        <v>0</v>
      </c>
      <c r="I23" s="101"/>
      <c r="J23" s="102">
        <f t="shared" si="1"/>
        <v>0</v>
      </c>
      <c r="K23" s="97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97"/>
      <c r="H24" s="39">
        <v>0</v>
      </c>
      <c r="I24" s="99"/>
      <c r="J24" s="100">
        <f t="shared" si="1"/>
        <v>0</v>
      </c>
      <c r="K24" s="97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97"/>
      <c r="H25" s="44">
        <v>0</v>
      </c>
      <c r="I25" s="101"/>
      <c r="J25" s="102">
        <f t="shared" si="1"/>
        <v>0</v>
      </c>
      <c r="K25" s="97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>
        <v>2500</v>
      </c>
      <c r="E26" s="99"/>
      <c r="F26" s="100">
        <f t="shared" si="0"/>
        <v>2500</v>
      </c>
      <c r="G26" s="97"/>
      <c r="H26" s="39">
        <v>0</v>
      </c>
      <c r="I26" s="99"/>
      <c r="J26" s="100">
        <f t="shared" si="1"/>
        <v>0</v>
      </c>
      <c r="K26" s="97"/>
      <c r="L26" s="39">
        <f t="shared" si="2"/>
        <v>2500</v>
      </c>
      <c r="M26" s="100">
        <f t="shared" si="3"/>
        <v>2500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114"/>
      <c r="H27" s="189"/>
      <c r="I27" s="190"/>
      <c r="J27" s="191"/>
      <c r="K27" s="114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1391173</v>
      </c>
      <c r="E28" s="103">
        <f>SUM(E11:E26)</f>
        <v>0</v>
      </c>
      <c r="F28" s="104">
        <f>SUM(F11:F26)</f>
        <v>1391173</v>
      </c>
      <c r="G28" s="97"/>
      <c r="H28" s="48">
        <f>SUM(H11:H26)</f>
        <v>1388673</v>
      </c>
      <c r="I28" s="103">
        <f>SUM(I11:I26)</f>
        <v>0</v>
      </c>
      <c r="J28" s="104">
        <f>SUM(J11:J26)</f>
        <v>1388673</v>
      </c>
      <c r="K28" s="97"/>
      <c r="L28" s="48">
        <f>SUM(L11:L26)</f>
        <v>2500</v>
      </c>
      <c r="M28" s="104">
        <f>SUM(M11:M26)</f>
        <v>2500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98">
        <f>SUM(D31:E31)</f>
        <v>0</v>
      </c>
      <c r="G31" s="32"/>
      <c r="H31" s="35">
        <v>0</v>
      </c>
      <c r="I31" s="36"/>
      <c r="J31" s="98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>
        <v>50581828</v>
      </c>
      <c r="E32" s="40">
        <f>'[2]Adamantium Metals Inc'!$E$17</f>
        <v>-50581828</v>
      </c>
      <c r="F32" s="100">
        <f>SUM(D32:E32)</f>
        <v>0</v>
      </c>
      <c r="G32" s="32"/>
      <c r="H32" s="41">
        <v>0</v>
      </c>
      <c r="I32" s="40"/>
      <c r="J32" s="100">
        <f>SUM(H32:I32)</f>
        <v>0</v>
      </c>
      <c r="K32" s="32"/>
      <c r="L32" s="41">
        <f>D32-H32</f>
        <v>50581828</v>
      </c>
      <c r="M32" s="42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>
        <v>44721</v>
      </c>
      <c r="E33" s="45">
        <f>'[2]Adamantium Metals Inc'!$E$32</f>
        <v>-44721</v>
      </c>
      <c r="F33" s="102">
        <f>SUM(D33:E33)</f>
        <v>0</v>
      </c>
      <c r="G33" s="32"/>
      <c r="H33" s="46">
        <v>0</v>
      </c>
      <c r="I33" s="45"/>
      <c r="J33" s="102">
        <f>SUM(H33:I33)</f>
        <v>0</v>
      </c>
      <c r="K33" s="32"/>
      <c r="L33" s="46">
        <f>D33-H33</f>
        <v>44721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>
        <v>16000</v>
      </c>
      <c r="E34" s="40">
        <f>'[2]Adamantium Metals Inc'!$E$47</f>
        <v>-16000</v>
      </c>
      <c r="F34" s="100">
        <f t="shared" ref="F34:F41" si="4">SUM(D34:E34)</f>
        <v>0</v>
      </c>
      <c r="G34" s="32"/>
      <c r="H34" s="41">
        <v>0</v>
      </c>
      <c r="I34" s="40"/>
      <c r="J34" s="100">
        <f t="shared" ref="J34:J41" si="5">SUM(H34:I34)</f>
        <v>0</v>
      </c>
      <c r="K34" s="32"/>
      <c r="L34" s="41">
        <f t="shared" ref="L34:L41" si="6">D34-H34</f>
        <v>16000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/>
      <c r="E35" s="45"/>
      <c r="F35" s="102">
        <f t="shared" si="4"/>
        <v>0</v>
      </c>
      <c r="G35" s="32"/>
      <c r="H35" s="46">
        <v>0</v>
      </c>
      <c r="I35" s="45"/>
      <c r="J35" s="102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/>
      <c r="E36" s="40"/>
      <c r="F36" s="100">
        <f t="shared" si="4"/>
        <v>0</v>
      </c>
      <c r="G36" s="32"/>
      <c r="H36" s="41">
        <v>0</v>
      </c>
      <c r="I36" s="40"/>
      <c r="J36" s="100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/>
      <c r="E37" s="45"/>
      <c r="F37" s="102">
        <f t="shared" si="4"/>
        <v>0</v>
      </c>
      <c r="G37" s="32"/>
      <c r="H37" s="46">
        <v>0</v>
      </c>
      <c r="I37" s="45"/>
      <c r="J37" s="102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>
        <v>100000</v>
      </c>
      <c r="E38" s="40">
        <f>'[2]Adamantium Metals Inc'!$E$62</f>
        <v>-100000</v>
      </c>
      <c r="F38" s="100">
        <f t="shared" si="4"/>
        <v>0</v>
      </c>
      <c r="G38" s="32"/>
      <c r="H38" s="41">
        <v>0</v>
      </c>
      <c r="I38" s="40"/>
      <c r="J38" s="100">
        <f t="shared" si="5"/>
        <v>0</v>
      </c>
      <c r="K38" s="32"/>
      <c r="L38" s="41">
        <f t="shared" si="6"/>
        <v>100000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/>
      <c r="E39" s="45"/>
      <c r="F39" s="102">
        <f t="shared" si="4"/>
        <v>0</v>
      </c>
      <c r="G39" s="32"/>
      <c r="H39" s="46">
        <v>0</v>
      </c>
      <c r="I39" s="45"/>
      <c r="J39" s="102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100">
        <f t="shared" si="4"/>
        <v>0</v>
      </c>
      <c r="G40" s="32"/>
      <c r="H40" s="41">
        <v>0</v>
      </c>
      <c r="I40" s="40"/>
      <c r="J40" s="100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/>
      <c r="E41" s="45"/>
      <c r="F41" s="102">
        <f t="shared" si="4"/>
        <v>0</v>
      </c>
      <c r="G41" s="32"/>
      <c r="H41" s="46">
        <v>0</v>
      </c>
      <c r="I41" s="45"/>
      <c r="J41" s="102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50742549</v>
      </c>
      <c r="E42" s="49">
        <f>SUM(E31:E41)</f>
        <v>-50742549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50742549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>
        <v>0</v>
      </c>
      <c r="E45" s="96"/>
      <c r="F45" s="98">
        <f>SUM(D45:E45)</f>
        <v>0</v>
      </c>
      <c r="G45" s="97"/>
      <c r="H45" s="54">
        <v>0</v>
      </c>
      <c r="I45" s="96"/>
      <c r="J45" s="98">
        <f>SUM(H45:I45)</f>
        <v>0</v>
      </c>
      <c r="K45" s="97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>
        <v>0</v>
      </c>
      <c r="E46" s="99"/>
      <c r="F46" s="100">
        <f>SUM(D46:E46)</f>
        <v>0</v>
      </c>
      <c r="G46" s="97"/>
      <c r="H46" s="39">
        <v>0</v>
      </c>
      <c r="I46" s="99"/>
      <c r="J46" s="100">
        <f>SUM(H46:I46)</f>
        <v>0</v>
      </c>
      <c r="K46" s="97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>
        <v>0</v>
      </c>
      <c r="E47" s="101">
        <f>'[2]Adamantium Metals Inc'!$E$79</f>
        <v>3050000</v>
      </c>
      <c r="F47" s="102">
        <f>SUM(D47:E47)</f>
        <v>3050000</v>
      </c>
      <c r="G47" s="97"/>
      <c r="H47" s="44">
        <v>3050000</v>
      </c>
      <c r="I47" s="101"/>
      <c r="J47" s="102">
        <f>SUM(H47:I47)</f>
        <v>3050000</v>
      </c>
      <c r="K47" s="97"/>
      <c r="L47" s="44">
        <f>D47-H47</f>
        <v>-3050000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>
        <v>0</v>
      </c>
      <c r="E48" s="99"/>
      <c r="F48" s="100">
        <f t="shared" ref="F48:F49" si="8">SUM(D48:E48)</f>
        <v>0</v>
      </c>
      <c r="G48" s="97"/>
      <c r="H48" s="39">
        <v>0</v>
      </c>
      <c r="I48" s="99"/>
      <c r="J48" s="100">
        <f t="shared" ref="J48:J49" si="9">SUM(H48:I48)</f>
        <v>0</v>
      </c>
      <c r="K48" s="97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>
        <v>0</v>
      </c>
      <c r="E49" s="101"/>
      <c r="F49" s="102">
        <f t="shared" si="8"/>
        <v>0</v>
      </c>
      <c r="G49" s="97"/>
      <c r="H49" s="44">
        <v>0</v>
      </c>
      <c r="I49" s="101"/>
      <c r="J49" s="102">
        <f t="shared" si="9"/>
        <v>0</v>
      </c>
      <c r="K49" s="97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3050000</v>
      </c>
      <c r="F50" s="104">
        <f t="shared" si="12"/>
        <v>3050000</v>
      </c>
      <c r="G50" s="97"/>
      <c r="H50" s="48">
        <f>SUM(H45:H49)</f>
        <v>3050000</v>
      </c>
      <c r="I50" s="103">
        <f t="shared" ref="I50:J50" si="13">SUM(I45:I49)</f>
        <v>0</v>
      </c>
      <c r="J50" s="104">
        <f t="shared" si="13"/>
        <v>3050000</v>
      </c>
      <c r="K50" s="97"/>
      <c r="L50" s="48">
        <f>SUM(L45:L49)</f>
        <v>-3050000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97"/>
      <c r="H53" s="54">
        <v>0</v>
      </c>
      <c r="I53" s="96"/>
      <c r="J53" s="98">
        <f>SUM(H53:I53)</f>
        <v>0</v>
      </c>
      <c r="K53" s="97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97"/>
      <c r="H54" s="39"/>
      <c r="I54" s="99"/>
      <c r="J54" s="100">
        <f>SUM(H54:I54)</f>
        <v>0</v>
      </c>
      <c r="K54" s="97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97"/>
      <c r="H55" s="44"/>
      <c r="I55" s="101"/>
      <c r="J55" s="102">
        <f>SUM(H55:I55)</f>
        <v>0</v>
      </c>
      <c r="K55" s="97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97"/>
      <c r="H56" s="39"/>
      <c r="I56" s="99"/>
      <c r="J56" s="100">
        <f t="shared" ref="J56:J57" si="17">SUM(H56:I56)</f>
        <v>0</v>
      </c>
      <c r="K56" s="97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97"/>
      <c r="H57" s="44">
        <v>0</v>
      </c>
      <c r="I57" s="101"/>
      <c r="J57" s="102">
        <f t="shared" si="17"/>
        <v>0</v>
      </c>
      <c r="K57" s="97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97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97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97"/>
      <c r="H61" s="54">
        <v>0</v>
      </c>
      <c r="I61" s="96"/>
      <c r="J61" s="98">
        <f>SUM(H61:I61)</f>
        <v>0</v>
      </c>
      <c r="K61" s="97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97"/>
      <c r="H62" s="39">
        <v>0</v>
      </c>
      <c r="I62" s="99"/>
      <c r="J62" s="100">
        <f>SUM(H62:I62)</f>
        <v>0</v>
      </c>
      <c r="K62" s="97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97"/>
      <c r="H63" s="44">
        <v>0</v>
      </c>
      <c r="I63" s="101"/>
      <c r="J63" s="102">
        <f>SUM(H63:I63)</f>
        <v>0</v>
      </c>
      <c r="K63" s="97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97"/>
      <c r="H64" s="39">
        <v>0</v>
      </c>
      <c r="I64" s="99"/>
      <c r="J64" s="100">
        <f t="shared" ref="J64" si="25">SUM(H64:I64)</f>
        <v>0</v>
      </c>
      <c r="K64" s="97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97"/>
      <c r="H65" s="186"/>
      <c r="I65" s="187"/>
      <c r="J65" s="188"/>
      <c r="K65" s="97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97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97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97"/>
      <c r="H69" s="54">
        <v>0</v>
      </c>
      <c r="I69" s="96"/>
      <c r="J69" s="98">
        <f>SUM(H69:I69)</f>
        <v>0</v>
      </c>
      <c r="K69" s="97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97"/>
      <c r="H70" s="39">
        <v>0</v>
      </c>
      <c r="I70" s="99"/>
      <c r="J70" s="100">
        <f>SUM(H70:I70)</f>
        <v>0</v>
      </c>
      <c r="K70" s="97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97"/>
      <c r="H71" s="186"/>
      <c r="I71" s="187"/>
      <c r="J71" s="188"/>
      <c r="K71" s="97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97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97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2773201</v>
      </c>
      <c r="E75" s="96"/>
      <c r="F75" s="98">
        <f>SUM(D75:E75)</f>
        <v>2773201</v>
      </c>
      <c r="G75" s="97"/>
      <c r="H75" s="54">
        <v>3007556</v>
      </c>
      <c r="I75" s="96"/>
      <c r="J75" s="98">
        <f>SUM(H75:I75)</f>
        <v>3007556</v>
      </c>
      <c r="K75" s="97"/>
      <c r="L75" s="54">
        <f>D75-H75</f>
        <v>-234355</v>
      </c>
      <c r="M75" s="98">
        <f>F75-J75</f>
        <v>-234355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97"/>
      <c r="H76" s="39">
        <v>0</v>
      </c>
      <c r="I76" s="99"/>
      <c r="J76" s="100">
        <f>SUM(H76:I76)</f>
        <v>0</v>
      </c>
      <c r="K76" s="97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-234355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2773201</v>
      </c>
      <c r="E78" s="103">
        <f t="shared" ref="E78:F78" si="36">SUM(E75:E76)</f>
        <v>0</v>
      </c>
      <c r="F78" s="104">
        <f t="shared" si="36"/>
        <v>2773201</v>
      </c>
      <c r="G78" s="97"/>
      <c r="H78" s="48">
        <f t="shared" ref="H78:J78" si="37">SUM(H75:H76)</f>
        <v>3007556</v>
      </c>
      <c r="I78" s="103">
        <f t="shared" si="37"/>
        <v>0</v>
      </c>
      <c r="J78" s="104">
        <f t="shared" si="37"/>
        <v>3007556</v>
      </c>
      <c r="K78" s="97"/>
      <c r="L78" s="48">
        <f t="shared" ref="L78:M78" si="38">SUM(L75:L76)</f>
        <v>-234355</v>
      </c>
      <c r="M78" s="104">
        <f t="shared" si="38"/>
        <v>-234355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97"/>
      <c r="H81" s="54">
        <v>0</v>
      </c>
      <c r="I81" s="96"/>
      <c r="J81" s="98">
        <f>SUM(H81:I81)</f>
        <v>0</v>
      </c>
      <c r="K81" s="97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97"/>
      <c r="H82" s="39">
        <v>0</v>
      </c>
      <c r="I82" s="99"/>
      <c r="J82" s="100">
        <f>SUM(H82:I82)</f>
        <v>0</v>
      </c>
      <c r="K82" s="97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97"/>
      <c r="H84" s="48">
        <f>SUM(H81:H82)</f>
        <v>0</v>
      </c>
      <c r="I84" s="103">
        <f>SUM(I81:I82)</f>
        <v>0</v>
      </c>
      <c r="J84" s="104">
        <f>SUM(J81:J82)</f>
        <v>0</v>
      </c>
      <c r="K84" s="97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97"/>
      <c r="H87" s="54">
        <v>0</v>
      </c>
      <c r="I87" s="96"/>
      <c r="J87" s="98">
        <f>SUM(H87:I87)</f>
        <v>0</v>
      </c>
      <c r="K87" s="97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97"/>
      <c r="H88" s="39">
        <v>0</v>
      </c>
      <c r="I88" s="99"/>
      <c r="J88" s="100">
        <f>SUM(H88:I88)</f>
        <v>0</v>
      </c>
      <c r="K88" s="97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97"/>
      <c r="H90" s="48">
        <f>SUM(H87:H88)</f>
        <v>0</v>
      </c>
      <c r="I90" s="103">
        <f>SUM(I87:I88)</f>
        <v>0</v>
      </c>
      <c r="J90" s="104">
        <f>SUM(J87:J88)</f>
        <v>0</v>
      </c>
      <c r="K90" s="97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97"/>
      <c r="H93" s="54">
        <v>0</v>
      </c>
      <c r="I93" s="96"/>
      <c r="J93" s="98">
        <f>SUM(H93:I93)</f>
        <v>0</v>
      </c>
      <c r="K93" s="97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97"/>
      <c r="H94" s="39">
        <v>0</v>
      </c>
      <c r="I94" s="99"/>
      <c r="J94" s="100">
        <f>SUM(H94:I94)</f>
        <v>0</v>
      </c>
      <c r="K94" s="97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97"/>
      <c r="H95" s="44">
        <v>0</v>
      </c>
      <c r="I95" s="101"/>
      <c r="J95" s="102">
        <f>SUM(H95:I95)</f>
        <v>0</v>
      </c>
      <c r="K95" s="97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97"/>
      <c r="H96" s="186"/>
      <c r="I96" s="187"/>
      <c r="J96" s="188"/>
      <c r="K96" s="97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97"/>
      <c r="H97" s="48">
        <f>SUM(H93:H95)</f>
        <v>0</v>
      </c>
      <c r="I97" s="103">
        <f>SUM(I93:I95)</f>
        <v>0</v>
      </c>
      <c r="J97" s="104">
        <f>SUM(J93:J95)</f>
        <v>0</v>
      </c>
      <c r="K97" s="97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97"/>
      <c r="H100" s="54">
        <v>0</v>
      </c>
      <c r="I100" s="96"/>
      <c r="J100" s="98">
        <f>SUM(H100:I100)</f>
        <v>0</v>
      </c>
      <c r="K100" s="97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97"/>
      <c r="H101" s="39">
        <v>0</v>
      </c>
      <c r="I101" s="99"/>
      <c r="J101" s="100">
        <f>SUM(H101:I101)</f>
        <v>0</v>
      </c>
      <c r="K101" s="97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97"/>
      <c r="H103" s="48">
        <f>SUM(H100:H101)</f>
        <v>0</v>
      </c>
      <c r="I103" s="103">
        <f>SUM(I100:I101)</f>
        <v>0</v>
      </c>
      <c r="J103" s="104">
        <f>SUM(J100:J101)</f>
        <v>0</v>
      </c>
      <c r="K103" s="97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97"/>
      <c r="H104" s="105"/>
      <c r="I104" s="105"/>
      <c r="J104" s="105"/>
      <c r="K104" s="97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97"/>
      <c r="H106" s="54"/>
      <c r="I106" s="96"/>
      <c r="J106" s="98">
        <f>SUM(H106:I106)</f>
        <v>0</v>
      </c>
      <c r="K106" s="97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97"/>
      <c r="H108" s="48">
        <f>SUM(H106:H106)</f>
        <v>0</v>
      </c>
      <c r="I108" s="103">
        <f>SUM(I106:I106)</f>
        <v>0</v>
      </c>
      <c r="J108" s="104">
        <f>SUM(J106:J106)</f>
        <v>0</v>
      </c>
      <c r="K108" s="97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115"/>
      <c r="H109" s="106"/>
      <c r="I109" s="112"/>
      <c r="J109" s="109"/>
      <c r="K109" s="115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54906923</v>
      </c>
      <c r="E110" s="66">
        <f t="shared" ref="E110:Q110" si="40">SUM(E28,E42,E50,E58,E66,E72,E78,E90,E97,E103,E84,E108)</f>
        <v>-47692549</v>
      </c>
      <c r="F110" s="66">
        <f t="shared" si="40"/>
        <v>7214374</v>
      </c>
      <c r="G110" s="32"/>
      <c r="H110" s="66">
        <f t="shared" si="40"/>
        <v>7446229</v>
      </c>
      <c r="I110" s="66">
        <f t="shared" si="40"/>
        <v>0</v>
      </c>
      <c r="J110" s="66">
        <f t="shared" si="40"/>
        <v>7446229</v>
      </c>
      <c r="K110" s="32"/>
      <c r="L110" s="66">
        <f t="shared" si="40"/>
        <v>47460694</v>
      </c>
      <c r="M110" s="66">
        <f t="shared" si="40"/>
        <v>-231855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/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/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385C-7933-40D7-A81C-17491EA7C92A}">
  <sheetPr>
    <tabColor rgb="FF00B050"/>
  </sheetPr>
  <dimension ref="B1:S120"/>
  <sheetViews>
    <sheetView topLeftCell="I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5546875" customWidth="1"/>
    <col min="5" max="5" width="14.44140625" customWidth="1"/>
    <col min="6" max="6" width="15.88671875" customWidth="1"/>
    <col min="7" max="7" width="1.109375" customWidth="1"/>
    <col min="8" max="8" width="15.44140625" customWidth="1"/>
    <col min="9" max="9" width="14.44140625" customWidth="1"/>
    <col min="10" max="10" width="15.88671875" customWidth="1"/>
    <col min="11" max="11" width="1.109375" customWidth="1"/>
    <col min="12" max="12" width="16.109375" customWidth="1"/>
    <col min="13" max="13" width="14.44140625" customWidth="1"/>
    <col min="14" max="14" width="1.109375" customWidth="1"/>
    <col min="15" max="17" width="16.109375" customWidth="1"/>
    <col min="19" max="19" width="10.4414062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List'!B26</f>
        <v>Dinar Trading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List'!C26</f>
        <v>110437911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-10532806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>
        <v>10176387</v>
      </c>
      <c r="I14" s="99"/>
      <c r="J14" s="100">
        <f t="shared" ref="J14:J26" si="1">SUM(H14:I14)</f>
        <v>10176387</v>
      </c>
      <c r="K14" s="32"/>
      <c r="L14" s="39">
        <f t="shared" ref="L14:L26" si="2">D14-H14</f>
        <v>-10176387</v>
      </c>
      <c r="M14" s="100">
        <f t="shared" ref="M14:M26" si="3">F14-J14</f>
        <v>-10176387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/>
      <c r="E15" s="101"/>
      <c r="F15" s="100">
        <f>D15+E15</f>
        <v>0</v>
      </c>
      <c r="G15" s="32"/>
      <c r="H15" s="44">
        <v>356419</v>
      </c>
      <c r="I15" s="101"/>
      <c r="J15" s="102">
        <f t="shared" si="1"/>
        <v>356419</v>
      </c>
      <c r="K15" s="32"/>
      <c r="L15" s="44">
        <f t="shared" si="2"/>
        <v>-356419</v>
      </c>
      <c r="M15" s="102">
        <f t="shared" si="3"/>
        <v>-356419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/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/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0</v>
      </c>
      <c r="E28" s="103">
        <f>SUM(E11:E26)</f>
        <v>0</v>
      </c>
      <c r="F28" s="104">
        <f>SUM(F11:F26)</f>
        <v>0</v>
      </c>
      <c r="G28" s="32"/>
      <c r="H28" s="48">
        <f>SUM(H11:H26)</f>
        <v>10532806</v>
      </c>
      <c r="I28" s="103">
        <f>SUM(I11:I26)</f>
        <v>0</v>
      </c>
      <c r="J28" s="104">
        <f>SUM(J11:J26)</f>
        <v>10532806</v>
      </c>
      <c r="K28" s="32"/>
      <c r="L28" s="48">
        <f>SUM(L11:L26)</f>
        <v>-10532806</v>
      </c>
      <c r="M28" s="104">
        <f>SUM(M11:M26)</f>
        <v>-10532806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>
        <v>0</v>
      </c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>
        <v>49600</v>
      </c>
      <c r="E32" s="99">
        <f>'[2]Dinar Trading'!$E$67</f>
        <v>-49600</v>
      </c>
      <c r="F32" s="100">
        <f>SUM(D32:E32)</f>
        <v>0</v>
      </c>
      <c r="G32" s="32"/>
      <c r="H32" s="39"/>
      <c r="I32" s="99"/>
      <c r="J32" s="100">
        <f>SUM(H32:I32)</f>
        <v>0</v>
      </c>
      <c r="K32" s="32"/>
      <c r="L32" s="39">
        <f>D32-H32</f>
        <v>49600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>
        <v>0</v>
      </c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10400</v>
      </c>
      <c r="E34" s="99">
        <f>'[2]Dinar Trading'!$E$82</f>
        <v>-10400</v>
      </c>
      <c r="F34" s="100">
        <f t="shared" ref="F34:F41" si="4">SUM(D34:E34)</f>
        <v>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10400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>
        <v>0</v>
      </c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>
        <v>0</v>
      </c>
      <c r="E37" s="101"/>
      <c r="F37" s="102">
        <f t="shared" si="4"/>
        <v>0</v>
      </c>
      <c r="G37" s="32"/>
      <c r="H37" s="44"/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60000</v>
      </c>
      <c r="E42" s="103">
        <f>SUM(E31:E41)</f>
        <v>-60000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60000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>
        <v>206751219</v>
      </c>
      <c r="E45" s="96"/>
      <c r="F45" s="98">
        <f>SUM(D45:E45)</f>
        <v>206751219</v>
      </c>
      <c r="G45" s="32"/>
      <c r="H45" s="54">
        <v>206751220</v>
      </c>
      <c r="I45" s="96"/>
      <c r="J45" s="98">
        <f>SUM(H45:I45)</f>
        <v>206751220</v>
      </c>
      <c r="K45" s="32"/>
      <c r="L45" s="54">
        <f>D45-H45</f>
        <v>-1</v>
      </c>
      <c r="M45" s="98">
        <f>F45-J45</f>
        <v>-1</v>
      </c>
      <c r="N45" s="32"/>
      <c r="O45" s="35"/>
      <c r="P45" s="36"/>
      <c r="Q45" s="37"/>
      <c r="S45" s="15">
        <f>SUMIF(M45:M49,"&gt;0")</f>
        <v>2</v>
      </c>
    </row>
    <row r="46" spans="2:19" x14ac:dyDescent="0.3">
      <c r="B46" s="16">
        <v>3.2</v>
      </c>
      <c r="C46" s="38" t="s">
        <v>58</v>
      </c>
      <c r="D46" s="39">
        <v>128159382</v>
      </c>
      <c r="E46" s="99"/>
      <c r="F46" s="100">
        <f>SUM(D46:E46)</f>
        <v>128159382</v>
      </c>
      <c r="G46" s="32"/>
      <c r="H46" s="39">
        <v>128159380</v>
      </c>
      <c r="I46" s="99"/>
      <c r="J46" s="100">
        <f>SUM(H46:I46)</f>
        <v>128159380</v>
      </c>
      <c r="K46" s="32"/>
      <c r="L46" s="39">
        <f>D46-H46</f>
        <v>2</v>
      </c>
      <c r="M46" s="100">
        <f>F46-J46</f>
        <v>2</v>
      </c>
      <c r="N46" s="32"/>
      <c r="O46" s="41"/>
      <c r="P46" s="40"/>
      <c r="Q46" s="42"/>
      <c r="S46" s="15">
        <f>SUMIF(M45:M49,"&lt;0")</f>
        <v>-40001</v>
      </c>
    </row>
    <row r="47" spans="2:19" x14ac:dyDescent="0.3">
      <c r="B47" s="25">
        <v>3.3</v>
      </c>
      <c r="C47" s="43" t="s">
        <v>59</v>
      </c>
      <c r="D47" s="44">
        <v>0</v>
      </c>
      <c r="E47" s="101">
        <f>'[2]Dinar Trading'!$E$176</f>
        <v>3050000</v>
      </c>
      <c r="F47" s="102">
        <f>SUM(D47:E47)</f>
        <v>3050000</v>
      </c>
      <c r="G47" s="32"/>
      <c r="H47" s="44">
        <v>3050000</v>
      </c>
      <c r="I47" s="101"/>
      <c r="J47" s="102">
        <f>SUM(H47:I47)</f>
        <v>3050000</v>
      </c>
      <c r="K47" s="32"/>
      <c r="L47" s="44">
        <f>D47-H47</f>
        <v>-3050000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>
        <v>0</v>
      </c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>
        <v>0</v>
      </c>
      <c r="E49" s="101"/>
      <c r="F49" s="102">
        <f t="shared" si="8"/>
        <v>0</v>
      </c>
      <c r="G49" s="32"/>
      <c r="H49" s="44">
        <v>40000</v>
      </c>
      <c r="I49" s="101"/>
      <c r="J49" s="102">
        <f t="shared" si="9"/>
        <v>40000</v>
      </c>
      <c r="K49" s="32"/>
      <c r="L49" s="44">
        <f t="shared" si="10"/>
        <v>-40000</v>
      </c>
      <c r="M49" s="102">
        <f t="shared" si="11"/>
        <v>-40000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334910601</v>
      </c>
      <c r="E50" s="103">
        <f t="shared" ref="E50:F50" si="12">SUM(E45:E49)</f>
        <v>3050000</v>
      </c>
      <c r="F50" s="104">
        <f t="shared" si="12"/>
        <v>337960601</v>
      </c>
      <c r="G50" s="32"/>
      <c r="H50" s="48">
        <f>SUM(H45:H49)</f>
        <v>338000600</v>
      </c>
      <c r="I50" s="103">
        <f t="shared" ref="I50:J50" si="13">SUM(I45:I49)</f>
        <v>0</v>
      </c>
      <c r="J50" s="104">
        <f t="shared" si="13"/>
        <v>338000600</v>
      </c>
      <c r="K50" s="32"/>
      <c r="L50" s="48">
        <f>SUM(L45:L49)</f>
        <v>-3089999</v>
      </c>
      <c r="M50" s="104">
        <f t="shared" ref="M50" si="14">SUM(M45:M49)</f>
        <v>-39999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/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/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1705900</v>
      </c>
      <c r="E75" s="96"/>
      <c r="F75" s="98">
        <f>SUM(D75:E75)</f>
        <v>1705900</v>
      </c>
      <c r="G75" s="32"/>
      <c r="H75" s="54"/>
      <c r="I75" s="96">
        <f>'[2]Dinar Trading'!$M$215</f>
        <v>1705900</v>
      </c>
      <c r="J75" s="98">
        <f>SUM(H75:I75)</f>
        <v>1705900</v>
      </c>
      <c r="K75" s="32"/>
      <c r="L75" s="54">
        <f>D75-H75</f>
        <v>1705900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1705900</v>
      </c>
      <c r="E78" s="103">
        <f t="shared" ref="E78:F78" si="36">SUM(E75:E76)</f>
        <v>0</v>
      </c>
      <c r="F78" s="104">
        <f t="shared" si="36"/>
        <v>1705900</v>
      </c>
      <c r="G78" s="32"/>
      <c r="H78" s="48">
        <f t="shared" ref="H78:J78" si="37">SUM(H75:H76)</f>
        <v>0</v>
      </c>
      <c r="I78" s="103">
        <f t="shared" si="37"/>
        <v>1705900</v>
      </c>
      <c r="J78" s="104">
        <f t="shared" si="37"/>
        <v>1705900</v>
      </c>
      <c r="K78" s="32"/>
      <c r="L78" s="48">
        <f t="shared" ref="L78:M78" si="38">SUM(L75:L76)</f>
        <v>1705900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>
        <v>41052</v>
      </c>
      <c r="I87" s="96"/>
      <c r="J87" s="98">
        <f>SUM(H87:I87)</f>
        <v>41052</v>
      </c>
      <c r="K87" s="32"/>
      <c r="L87" s="54">
        <f>D87-H87</f>
        <v>-41052</v>
      </c>
      <c r="M87" s="98">
        <f>F87-J87</f>
        <v>-41052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-41052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41052</v>
      </c>
      <c r="I90" s="103">
        <f>SUM(I87:I88)</f>
        <v>0</v>
      </c>
      <c r="J90" s="104">
        <f>SUM(J87:J88)</f>
        <v>41052</v>
      </c>
      <c r="K90" s="32"/>
      <c r="L90" s="48">
        <f>SUM(L87:L88)</f>
        <v>-41052</v>
      </c>
      <c r="M90" s="104">
        <f>SUM(M87:M88)</f>
        <v>-41052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336676501</v>
      </c>
      <c r="E110" s="66">
        <f t="shared" ref="E110:Q110" si="40">SUM(E28,E42,E50,E58,E66,E72,E78,E90,E97,E103,E84,E108)</f>
        <v>2990000</v>
      </c>
      <c r="F110" s="66">
        <f t="shared" si="40"/>
        <v>339666501</v>
      </c>
      <c r="G110" s="32"/>
      <c r="H110" s="66">
        <f t="shared" si="40"/>
        <v>348574458</v>
      </c>
      <c r="I110" s="66">
        <f t="shared" si="40"/>
        <v>1705900</v>
      </c>
      <c r="J110" s="66">
        <f t="shared" si="40"/>
        <v>350280358</v>
      </c>
      <c r="K110" s="32"/>
      <c r="L110" s="66">
        <f t="shared" si="40"/>
        <v>-11897957</v>
      </c>
      <c r="M110" s="66">
        <f t="shared" si="40"/>
        <v>-10613857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>
        <v>0</v>
      </c>
      <c r="I114" s="117"/>
      <c r="J114" s="118"/>
    </row>
    <row r="115" spans="2:10" ht="15" thickBot="1" x14ac:dyDescent="0.35">
      <c r="B115" s="68">
        <v>9.1999999999999993</v>
      </c>
      <c r="C115" s="69" t="s">
        <v>88</v>
      </c>
      <c r="H115" s="119">
        <v>0</v>
      </c>
      <c r="I115" s="120"/>
      <c r="J115" s="121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>
        <v>0</v>
      </c>
      <c r="I117" s="117"/>
      <c r="J117" s="118"/>
    </row>
    <row r="118" spans="2:10" ht="15" thickBot="1" x14ac:dyDescent="0.35">
      <c r="B118" s="68">
        <v>10.199999999999999</v>
      </c>
      <c r="C118" s="69" t="s">
        <v>91</v>
      </c>
      <c r="H118" s="119">
        <v>0</v>
      </c>
      <c r="I118" s="120"/>
      <c r="J118" s="121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>
        <v>0</v>
      </c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1204-18B0-4E41-A8EA-5E0656261F01}">
  <sheetPr>
    <tabColor rgb="FF00B050"/>
  </sheetPr>
  <dimension ref="B1:S120"/>
  <sheetViews>
    <sheetView topLeftCell="J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List'!B27</f>
        <v>Adolphus Mining Inc.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List'!C27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>SUM(D12:E12)</f>
        <v>0</v>
      </c>
      <c r="G12" s="32"/>
      <c r="H12" s="41"/>
      <c r="I12" s="40"/>
      <c r="J12" s="42">
        <f>SUM(H12:I12)</f>
        <v>0</v>
      </c>
      <c r="K12" s="32"/>
      <c r="L12" s="41">
        <f>D12-H12</f>
        <v>0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>SUM(D13:E13)</f>
        <v>0</v>
      </c>
      <c r="G13" s="32"/>
      <c r="H13" s="46"/>
      <c r="I13" s="45"/>
      <c r="J13" s="47">
        <f>SUM(H13:I13)</f>
        <v>0</v>
      </c>
      <c r="K13" s="32"/>
      <c r="L13" s="46">
        <f>D13-H13</f>
        <v>0</v>
      </c>
      <c r="M13" s="47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/>
      <c r="E20" s="40"/>
      <c r="F20" s="42">
        <f t="shared" si="0"/>
        <v>0</v>
      </c>
      <c r="G20" s="32"/>
      <c r="H20" s="41"/>
      <c r="I20" s="40"/>
      <c r="J20" s="42">
        <f t="shared" si="1"/>
        <v>0</v>
      </c>
      <c r="K20" s="32"/>
      <c r="L20" s="41">
        <f t="shared" si="2"/>
        <v>0</v>
      </c>
      <c r="M20" s="42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0</v>
      </c>
      <c r="E28" s="49">
        <f>SUM(E11:E26)</f>
        <v>0</v>
      </c>
      <c r="F28" s="50">
        <f>SUM(F11:F26)</f>
        <v>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0</v>
      </c>
      <c r="M28" s="50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>
        <v>0</v>
      </c>
      <c r="E31" s="96"/>
      <c r="F31" s="37">
        <f>SUM(D31:E31)</f>
        <v>0</v>
      </c>
      <c r="G31" s="97"/>
      <c r="H31" s="54"/>
      <c r="I31" s="96"/>
      <c r="J31" s="37">
        <f>SUM(H31:I31)</f>
        <v>0</v>
      </c>
      <c r="K31" s="97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8000</v>
      </c>
    </row>
    <row r="32" spans="2:19" x14ac:dyDescent="0.3">
      <c r="B32" s="16">
        <v>2.2999999999999998</v>
      </c>
      <c r="C32" s="38" t="s">
        <v>43</v>
      </c>
      <c r="D32" s="39">
        <v>8000</v>
      </c>
      <c r="E32" s="99">
        <f>[2]Adolphus!$E$19</f>
        <v>-8000</v>
      </c>
      <c r="F32" s="42">
        <f>SUM(D32:E32)</f>
        <v>0</v>
      </c>
      <c r="G32" s="97"/>
      <c r="H32" s="39"/>
      <c r="I32" s="99"/>
      <c r="J32" s="42">
        <f>SUM(H32:I32)</f>
        <v>0</v>
      </c>
      <c r="K32" s="97"/>
      <c r="L32" s="39">
        <f>D32-H32</f>
        <v>8000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>
        <v>0</v>
      </c>
      <c r="E33" s="101"/>
      <c r="F33" s="47">
        <f>SUM(D33:E33)</f>
        <v>0</v>
      </c>
      <c r="G33" s="97"/>
      <c r="H33" s="44"/>
      <c r="I33" s="101"/>
      <c r="J33" s="47">
        <f>SUM(H33:I33)</f>
        <v>0</v>
      </c>
      <c r="K33" s="97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0</v>
      </c>
      <c r="E34" s="99"/>
      <c r="F34" s="42">
        <f t="shared" ref="F34:F41" si="4">SUM(D34:E34)</f>
        <v>0</v>
      </c>
      <c r="G34" s="97"/>
      <c r="H34" s="39"/>
      <c r="I34" s="99"/>
      <c r="J34" s="42">
        <f t="shared" ref="J34:J41" si="5">SUM(H34:I34)</f>
        <v>0</v>
      </c>
      <c r="K34" s="97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>
        <v>0</v>
      </c>
      <c r="E35" s="101"/>
      <c r="F35" s="47">
        <f t="shared" si="4"/>
        <v>0</v>
      </c>
      <c r="G35" s="97"/>
      <c r="H35" s="44"/>
      <c r="I35" s="101"/>
      <c r="J35" s="47">
        <f t="shared" si="5"/>
        <v>0</v>
      </c>
      <c r="K35" s="97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99">
        <f>[2]Adolphus!$E$34</f>
        <v>8000</v>
      </c>
      <c r="F36" s="42">
        <f t="shared" si="4"/>
        <v>8000</v>
      </c>
      <c r="G36" s="97"/>
      <c r="H36" s="39"/>
      <c r="I36" s="99"/>
      <c r="J36" s="42">
        <f t="shared" si="5"/>
        <v>0</v>
      </c>
      <c r="K36" s="97"/>
      <c r="L36" s="39">
        <f t="shared" si="6"/>
        <v>0</v>
      </c>
      <c r="M36" s="100">
        <f t="shared" si="7"/>
        <v>8000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>
        <v>0</v>
      </c>
      <c r="E37" s="101"/>
      <c r="F37" s="47">
        <f t="shared" si="4"/>
        <v>0</v>
      </c>
      <c r="G37" s="97"/>
      <c r="H37" s="44"/>
      <c r="I37" s="101"/>
      <c r="J37" s="47">
        <f t="shared" si="5"/>
        <v>0</v>
      </c>
      <c r="K37" s="97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99"/>
      <c r="F38" s="42">
        <f t="shared" si="4"/>
        <v>0</v>
      </c>
      <c r="G38" s="97"/>
      <c r="H38" s="39"/>
      <c r="I38" s="99"/>
      <c r="J38" s="42">
        <f t="shared" si="5"/>
        <v>0</v>
      </c>
      <c r="K38" s="97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101"/>
      <c r="F39" s="47">
        <f t="shared" si="4"/>
        <v>0</v>
      </c>
      <c r="G39" s="97"/>
      <c r="H39" s="44"/>
      <c r="I39" s="101"/>
      <c r="J39" s="47">
        <f t="shared" si="5"/>
        <v>0</v>
      </c>
      <c r="K39" s="97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99"/>
      <c r="F40" s="42">
        <f t="shared" si="4"/>
        <v>0</v>
      </c>
      <c r="G40" s="97"/>
      <c r="H40" s="39"/>
      <c r="I40" s="99"/>
      <c r="J40" s="42">
        <f t="shared" si="5"/>
        <v>0</v>
      </c>
      <c r="K40" s="97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101"/>
      <c r="F41" s="47">
        <f t="shared" si="4"/>
        <v>0</v>
      </c>
      <c r="G41" s="97"/>
      <c r="H41" s="44"/>
      <c r="I41" s="101"/>
      <c r="J41" s="47">
        <f t="shared" si="5"/>
        <v>0</v>
      </c>
      <c r="K41" s="97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8000</v>
      </c>
      <c r="E42" s="103">
        <f>SUM(E31:E41)</f>
        <v>0</v>
      </c>
      <c r="F42" s="104">
        <f>SUM(F31:F41)</f>
        <v>8000</v>
      </c>
      <c r="G42" s="97"/>
      <c r="H42" s="48">
        <f>SUM(H31:H41)</f>
        <v>0</v>
      </c>
      <c r="I42" s="103">
        <f>SUM(I31:I41)</f>
        <v>0</v>
      </c>
      <c r="J42" s="104">
        <f>SUM(J31:J41)</f>
        <v>0</v>
      </c>
      <c r="K42" s="97"/>
      <c r="L42" s="48">
        <f>SUM(L31:L41)</f>
        <v>8000</v>
      </c>
      <c r="M42" s="104">
        <f>SUM(M31:M41)</f>
        <v>8000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>
        <v>14570045</v>
      </c>
      <c r="E45" s="96"/>
      <c r="F45" s="37">
        <f>SUM(D45:E45)</f>
        <v>14570045</v>
      </c>
      <c r="G45" s="97"/>
      <c r="H45" s="54"/>
      <c r="I45" s="96"/>
      <c r="J45" s="37">
        <f>SUM(H45:I45)</f>
        <v>0</v>
      </c>
      <c r="K45" s="97"/>
      <c r="L45" s="54">
        <f>D45-H45</f>
        <v>14570045</v>
      </c>
      <c r="M45" s="98">
        <f>F45-J45</f>
        <v>14570045</v>
      </c>
      <c r="N45" s="32"/>
      <c r="O45" s="35"/>
      <c r="P45" s="36"/>
      <c r="Q45" s="37"/>
      <c r="S45" s="15">
        <f>SUMIF(M45:M49,"&gt;0")</f>
        <v>24769076</v>
      </c>
    </row>
    <row r="46" spans="2:19" x14ac:dyDescent="0.3">
      <c r="B46" s="16">
        <v>3.2</v>
      </c>
      <c r="C46" s="38" t="s">
        <v>58</v>
      </c>
      <c r="D46" s="39">
        <v>10199031</v>
      </c>
      <c r="E46" s="99"/>
      <c r="F46" s="42">
        <f>SUM(D46:E46)</f>
        <v>10199031</v>
      </c>
      <c r="G46" s="97"/>
      <c r="H46" s="39"/>
      <c r="I46" s="99"/>
      <c r="J46" s="42">
        <f>SUM(H46:I46)</f>
        <v>0</v>
      </c>
      <c r="K46" s="97"/>
      <c r="L46" s="39">
        <f>D46-H46</f>
        <v>10199031</v>
      </c>
      <c r="M46" s="100">
        <f>F46-J46</f>
        <v>10199031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>
        <v>0</v>
      </c>
      <c r="E47" s="101"/>
      <c r="F47" s="47">
        <f>SUM(D47:E47)</f>
        <v>0</v>
      </c>
      <c r="G47" s="97"/>
      <c r="H47" s="44"/>
      <c r="I47" s="101"/>
      <c r="J47" s="47">
        <f>SUM(H47:I47)</f>
        <v>0</v>
      </c>
      <c r="K47" s="97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>
        <v>0</v>
      </c>
      <c r="E48" s="99"/>
      <c r="F48" s="42">
        <f t="shared" ref="F48:F49" si="8">SUM(D48:E48)</f>
        <v>0</v>
      </c>
      <c r="G48" s="97"/>
      <c r="H48" s="39"/>
      <c r="I48" s="99"/>
      <c r="J48" s="42">
        <f t="shared" ref="J48:J49" si="9">SUM(H48:I48)</f>
        <v>0</v>
      </c>
      <c r="K48" s="97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>
        <v>0</v>
      </c>
      <c r="E49" s="101"/>
      <c r="F49" s="47">
        <f t="shared" si="8"/>
        <v>0</v>
      </c>
      <c r="G49" s="97"/>
      <c r="H49" s="44"/>
      <c r="I49" s="101"/>
      <c r="J49" s="47">
        <f t="shared" si="9"/>
        <v>0</v>
      </c>
      <c r="K49" s="97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24769076</v>
      </c>
      <c r="E50" s="103">
        <f t="shared" ref="E50:F50" si="12">SUM(E45:E49)</f>
        <v>0</v>
      </c>
      <c r="F50" s="104">
        <f t="shared" si="12"/>
        <v>24769076</v>
      </c>
      <c r="G50" s="97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97"/>
      <c r="L50" s="48">
        <f>SUM(L45:L49)</f>
        <v>24769076</v>
      </c>
      <c r="M50" s="104">
        <f t="shared" ref="M50" si="14">SUM(M45:M49)</f>
        <v>24769076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37">
        <f>SUM(D61:E61)</f>
        <v>0</v>
      </c>
      <c r="G61" s="97"/>
      <c r="H61" s="54"/>
      <c r="I61" s="96"/>
      <c r="J61" s="37">
        <f>SUM(H61:I61)</f>
        <v>0</v>
      </c>
      <c r="K61" s="97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42">
        <f>SUM(D62:E62)</f>
        <v>0</v>
      </c>
      <c r="G62" s="97"/>
      <c r="H62" s="39"/>
      <c r="I62" s="99"/>
      <c r="J62" s="42">
        <f>SUM(H62:I62)</f>
        <v>0</v>
      </c>
      <c r="K62" s="97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47">
        <f>SUM(D63:E63)</f>
        <v>0</v>
      </c>
      <c r="G63" s="97"/>
      <c r="H63" s="44"/>
      <c r="I63" s="101"/>
      <c r="J63" s="47">
        <f>SUM(H63:I63)</f>
        <v>0</v>
      </c>
      <c r="K63" s="97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42">
        <f t="shared" ref="F64" si="24">SUM(D64:E64)</f>
        <v>0</v>
      </c>
      <c r="G64" s="97"/>
      <c r="H64" s="39"/>
      <c r="I64" s="99"/>
      <c r="J64" s="42">
        <f t="shared" ref="J64" si="25">SUM(H64:I64)</f>
        <v>0</v>
      </c>
      <c r="K64" s="97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97"/>
      <c r="H65" s="186"/>
      <c r="I65" s="187"/>
      <c r="J65" s="188"/>
      <c r="K65" s="97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97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97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37">
        <f>SUM(D69:E69)</f>
        <v>0</v>
      </c>
      <c r="G69" s="97"/>
      <c r="H69" s="54"/>
      <c r="I69" s="96"/>
      <c r="J69" s="37">
        <f>SUM(H69:I69)</f>
        <v>0</v>
      </c>
      <c r="K69" s="97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42">
        <f>SUM(D70:E70)</f>
        <v>0</v>
      </c>
      <c r="G70" s="97"/>
      <c r="H70" s="39"/>
      <c r="I70" s="99"/>
      <c r="J70" s="42">
        <f>SUM(H70:I70)</f>
        <v>0</v>
      </c>
      <c r="K70" s="97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97"/>
      <c r="H71" s="186"/>
      <c r="I71" s="187"/>
      <c r="J71" s="188"/>
      <c r="K71" s="97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97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97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1173200</v>
      </c>
      <c r="E75" s="125"/>
      <c r="F75" s="37">
        <f>SUM(D75:E75)</f>
        <v>1173200</v>
      </c>
      <c r="G75" s="97"/>
      <c r="H75" s="54"/>
      <c r="I75" s="96"/>
      <c r="J75" s="37">
        <f>SUM(H75:I75)</f>
        <v>0</v>
      </c>
      <c r="K75" s="97"/>
      <c r="L75" s="54">
        <f>D75-H75</f>
        <v>1173200</v>
      </c>
      <c r="M75" s="98">
        <f>F75-J75</f>
        <v>1173200</v>
      </c>
      <c r="N75" s="32"/>
      <c r="O75" s="35"/>
      <c r="P75" s="36"/>
      <c r="Q75" s="37"/>
      <c r="S75" s="15">
        <f>SUMIF(M75:M76,"&gt;0")</f>
        <v>1173200</v>
      </c>
    </row>
    <row r="76" spans="2:19" x14ac:dyDescent="0.3">
      <c r="B76" s="16">
        <v>7.2</v>
      </c>
      <c r="C76" s="17" t="s">
        <v>39</v>
      </c>
      <c r="D76" s="39"/>
      <c r="E76" s="99"/>
      <c r="F76" s="42">
        <f>SUM(D76:E76)</f>
        <v>0</v>
      </c>
      <c r="G76" s="97"/>
      <c r="H76" s="39"/>
      <c r="I76" s="99"/>
      <c r="J76" s="42">
        <f>SUM(H76:I76)</f>
        <v>0</v>
      </c>
      <c r="K76" s="97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97"/>
      <c r="H77" s="186"/>
      <c r="I77" s="187"/>
      <c r="J77" s="188"/>
      <c r="K77" s="97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1173200</v>
      </c>
      <c r="E78" s="103">
        <f t="shared" ref="E78:F78" si="36">SUM(E75:E76)</f>
        <v>0</v>
      </c>
      <c r="F78" s="104">
        <f t="shared" si="36"/>
        <v>1173200</v>
      </c>
      <c r="G78" s="97"/>
      <c r="H78" s="48">
        <f t="shared" ref="H78:J78" si="37">SUM(H75:H76)</f>
        <v>0</v>
      </c>
      <c r="I78" s="103">
        <f t="shared" si="37"/>
        <v>0</v>
      </c>
      <c r="J78" s="104">
        <f t="shared" si="37"/>
        <v>0</v>
      </c>
      <c r="K78" s="97"/>
      <c r="L78" s="48">
        <f t="shared" ref="L78:M78" si="38">SUM(L75:L76)</f>
        <v>1173200</v>
      </c>
      <c r="M78" s="104">
        <f t="shared" si="38"/>
        <v>1173200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125"/>
      <c r="F81" s="37">
        <f>SUM(D81:E81)</f>
        <v>0</v>
      </c>
      <c r="G81" s="97"/>
      <c r="H81" s="54"/>
      <c r="I81" s="96"/>
      <c r="J81" s="37">
        <f>SUM(H81:I81)</f>
        <v>0</v>
      </c>
      <c r="K81" s="97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42">
        <f>SUM(D82:E82)</f>
        <v>0</v>
      </c>
      <c r="G82" s="97"/>
      <c r="H82" s="39"/>
      <c r="I82" s="99"/>
      <c r="J82" s="42">
        <f>SUM(H82:I82)</f>
        <v>0</v>
      </c>
      <c r="K82" s="97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97"/>
      <c r="H83" s="186"/>
      <c r="I83" s="187"/>
      <c r="J83" s="188"/>
      <c r="K83" s="97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97"/>
      <c r="H84" s="48">
        <f>SUM(H81:H82)</f>
        <v>0</v>
      </c>
      <c r="I84" s="103">
        <f>SUM(I81:I82)</f>
        <v>0</v>
      </c>
      <c r="J84" s="104">
        <f>SUM(J81:J82)</f>
        <v>0</v>
      </c>
      <c r="K84" s="97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125"/>
      <c r="F87" s="37">
        <f>SUM(D87:E87)</f>
        <v>0</v>
      </c>
      <c r="G87" s="97"/>
      <c r="H87" s="54"/>
      <c r="I87" s="96"/>
      <c r="J87" s="37">
        <f>SUM(H87:I87)</f>
        <v>0</v>
      </c>
      <c r="K87" s="97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42">
        <f>SUM(D88:E88)</f>
        <v>0</v>
      </c>
      <c r="G88" s="97"/>
      <c r="H88" s="39"/>
      <c r="I88" s="99"/>
      <c r="J88" s="42">
        <f>SUM(H88:I88)</f>
        <v>0</v>
      </c>
      <c r="K88" s="97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97"/>
      <c r="H89" s="186"/>
      <c r="I89" s="187"/>
      <c r="J89" s="188"/>
      <c r="K89" s="97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97"/>
      <c r="H90" s="48">
        <f>SUM(H87:H88)</f>
        <v>0</v>
      </c>
      <c r="I90" s="103">
        <f>SUM(I87:I88)</f>
        <v>0</v>
      </c>
      <c r="J90" s="104">
        <f>SUM(J87:J88)</f>
        <v>0</v>
      </c>
      <c r="K90" s="97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37">
        <f>SUM(D93:E93)</f>
        <v>0</v>
      </c>
      <c r="G93" s="97"/>
      <c r="H93" s="54"/>
      <c r="I93" s="96"/>
      <c r="J93" s="37">
        <f>SUM(H93:I93)</f>
        <v>0</v>
      </c>
      <c r="K93" s="97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42">
        <f>SUM(D94:E94)</f>
        <v>0</v>
      </c>
      <c r="G94" s="97"/>
      <c r="H94" s="39"/>
      <c r="I94" s="99"/>
      <c r="J94" s="42">
        <f>SUM(H94:I94)</f>
        <v>0</v>
      </c>
      <c r="K94" s="97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47">
        <f>SUM(D95:E95)</f>
        <v>0</v>
      </c>
      <c r="G95" s="97"/>
      <c r="H95" s="44"/>
      <c r="I95" s="101"/>
      <c r="J95" s="47">
        <f>SUM(H95:I95)</f>
        <v>0</v>
      </c>
      <c r="K95" s="97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97"/>
      <c r="H96" s="186"/>
      <c r="I96" s="187"/>
      <c r="J96" s="188"/>
      <c r="K96" s="97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97"/>
      <c r="H97" s="48">
        <f>SUM(H93:H95)</f>
        <v>0</v>
      </c>
      <c r="I97" s="103">
        <f>SUM(I93:I95)</f>
        <v>0</v>
      </c>
      <c r="J97" s="104">
        <f>SUM(J93:J95)</f>
        <v>0</v>
      </c>
      <c r="K97" s="97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125"/>
      <c r="F100" s="37">
        <f>SUM(D100:E100)</f>
        <v>0</v>
      </c>
      <c r="G100" s="97"/>
      <c r="H100" s="54"/>
      <c r="I100" s="96"/>
      <c r="J100" s="37">
        <f>SUM(H100:I100)</f>
        <v>0</v>
      </c>
      <c r="K100" s="97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42">
        <f>SUM(D101:E101)</f>
        <v>0</v>
      </c>
      <c r="G101" s="97"/>
      <c r="H101" s="39"/>
      <c r="I101" s="99"/>
      <c r="J101" s="42">
        <f>SUM(H101:I101)</f>
        <v>0</v>
      </c>
      <c r="K101" s="97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97"/>
      <c r="H102" s="186"/>
      <c r="I102" s="187"/>
      <c r="J102" s="188"/>
      <c r="K102" s="97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97"/>
      <c r="H103" s="48">
        <f>SUM(H100:H101)</f>
        <v>0</v>
      </c>
      <c r="I103" s="103">
        <f>SUM(I100:I101)</f>
        <v>0</v>
      </c>
      <c r="J103" s="104">
        <f>SUM(J100:J101)</f>
        <v>0</v>
      </c>
      <c r="K103" s="97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97"/>
      <c r="H104" s="105"/>
      <c r="I104" s="105"/>
      <c r="J104" s="105"/>
      <c r="K104" s="97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125"/>
      <c r="F106" s="37">
        <f>SUM(D106:E106)</f>
        <v>0</v>
      </c>
      <c r="G106" s="97"/>
      <c r="H106" s="54"/>
      <c r="I106" s="96"/>
      <c r="J106" s="37">
        <f>SUM(H106:I106)</f>
        <v>0</v>
      </c>
      <c r="K106" s="97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97"/>
      <c r="H107" s="186"/>
      <c r="I107" s="187"/>
      <c r="J107" s="188"/>
      <c r="K107" s="97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97"/>
      <c r="H108" s="48">
        <f>SUM(H106:H106)</f>
        <v>0</v>
      </c>
      <c r="I108" s="103">
        <f>SUM(I106:I106)</f>
        <v>0</v>
      </c>
      <c r="J108" s="104">
        <f>SUM(J106:J106)</f>
        <v>0</v>
      </c>
      <c r="K108" s="97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115"/>
      <c r="H109" s="106"/>
      <c r="I109" s="112"/>
      <c r="J109" s="109"/>
      <c r="K109" s="115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25950276</v>
      </c>
      <c r="E110" s="66">
        <f t="shared" ref="E110:Q110" si="40">SUM(E28,E42,E50,E58,E66,E72,E78,E90,E97,E103,E84,E108)</f>
        <v>0</v>
      </c>
      <c r="F110" s="66">
        <f t="shared" si="40"/>
        <v>25950276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25950276</v>
      </c>
      <c r="M110" s="66">
        <f t="shared" si="40"/>
        <v>25950276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/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/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F615-64CF-40AA-BD14-0CEBBEB57BB8}">
  <sheetPr>
    <tabColor rgb="FF00B050"/>
  </sheetPr>
  <dimension ref="B1:S120"/>
  <sheetViews>
    <sheetView topLeftCell="D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0.4414062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List'!B28</f>
        <v>Gold Bar Development and Consulting Inc.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List'!C28</f>
        <v>15146737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12"/>
      <c r="E11" s="13"/>
      <c r="F11" s="14">
        <f>SUM(D11:E11)</f>
        <v>0</v>
      </c>
      <c r="G11" s="15"/>
      <c r="H11" s="12"/>
      <c r="I11" s="13"/>
      <c r="J11" s="14">
        <f>SUM(H11:I11)</f>
        <v>0</v>
      </c>
      <c r="K11" s="15"/>
      <c r="L11" s="12">
        <f>D11-H11</f>
        <v>0</v>
      </c>
      <c r="M11" s="14">
        <f>F11-J11</f>
        <v>0</v>
      </c>
      <c r="N11" s="15"/>
      <c r="O11" s="12"/>
      <c r="P11" s="13"/>
      <c r="Q11" s="14"/>
      <c r="S11" s="15">
        <f>SUMIF(M11:M26,"&gt;0")</f>
        <v>2500</v>
      </c>
    </row>
    <row r="12" spans="2:19" x14ac:dyDescent="0.3">
      <c r="B12" s="16">
        <v>1.2</v>
      </c>
      <c r="C12" s="17" t="s">
        <v>18</v>
      </c>
      <c r="D12" s="18"/>
      <c r="E12" s="19"/>
      <c r="F12" s="20">
        <f>SUM(D12:E12)</f>
        <v>0</v>
      </c>
      <c r="G12" s="15"/>
      <c r="H12" s="18"/>
      <c r="I12" s="19"/>
      <c r="J12" s="20">
        <f>SUM(H12:I12)</f>
        <v>0</v>
      </c>
      <c r="K12" s="15"/>
      <c r="L12" s="18">
        <f>D12-H12</f>
        <v>0</v>
      </c>
      <c r="M12" s="20">
        <f>F12-J12</f>
        <v>0</v>
      </c>
      <c r="N12" s="15"/>
      <c r="O12" s="18"/>
      <c r="P12" s="19"/>
      <c r="Q12" s="20"/>
      <c r="S12" s="15">
        <f>SUMIF(M11:M26,"&lt;0")</f>
        <v>-8924</v>
      </c>
    </row>
    <row r="13" spans="2:19" x14ac:dyDescent="0.3">
      <c r="B13" s="10">
        <v>1.3</v>
      </c>
      <c r="C13" s="11" t="s">
        <v>19</v>
      </c>
      <c r="D13" s="21"/>
      <c r="E13" s="22"/>
      <c r="F13" s="23">
        <f>SUM(D13:E13)</f>
        <v>0</v>
      </c>
      <c r="G13" s="15"/>
      <c r="H13" s="21"/>
      <c r="I13" s="22"/>
      <c r="J13" s="23">
        <f>SUM(H13:I13)</f>
        <v>0</v>
      </c>
      <c r="K13" s="15"/>
      <c r="L13" s="21">
        <f>D13-H13</f>
        <v>0</v>
      </c>
      <c r="M13" s="23">
        <f>F13-J13</f>
        <v>0</v>
      </c>
      <c r="N13" s="15"/>
      <c r="O13" s="21"/>
      <c r="P13" s="22"/>
      <c r="Q13" s="23"/>
    </row>
    <row r="14" spans="2:19" x14ac:dyDescent="0.3">
      <c r="B14" s="16">
        <v>1.4</v>
      </c>
      <c r="C14" s="17" t="s">
        <v>20</v>
      </c>
      <c r="D14" s="18"/>
      <c r="E14" s="19"/>
      <c r="F14" s="20">
        <f t="shared" ref="F14:F26" si="0">SUM(D14:E14)</f>
        <v>0</v>
      </c>
      <c r="G14" s="15"/>
      <c r="H14" s="18"/>
      <c r="I14" s="19"/>
      <c r="J14" s="20">
        <f t="shared" ref="J14:J26" si="1">SUM(H14:I14)</f>
        <v>0</v>
      </c>
      <c r="K14" s="15"/>
      <c r="L14" s="18">
        <f t="shared" ref="L14:L26" si="2">D14-H14</f>
        <v>0</v>
      </c>
      <c r="M14" s="20">
        <f t="shared" ref="M14:M26" si="3">F14-J14</f>
        <v>0</v>
      </c>
      <c r="N14" s="15"/>
      <c r="O14" s="18"/>
      <c r="P14" s="19"/>
      <c r="Q14" s="20"/>
    </row>
    <row r="15" spans="2:19" x14ac:dyDescent="0.3">
      <c r="B15" s="10">
        <v>1.5</v>
      </c>
      <c r="C15" s="11" t="s">
        <v>21</v>
      </c>
      <c r="D15" s="21">
        <v>13900</v>
      </c>
      <c r="E15" s="22"/>
      <c r="F15" s="23">
        <f t="shared" si="0"/>
        <v>13900</v>
      </c>
      <c r="G15" s="15"/>
      <c r="H15" s="21"/>
      <c r="I15" s="22">
        <f>'[2]Gold Bar Dev'!$M$17</f>
        <v>22824</v>
      </c>
      <c r="J15" s="23">
        <f t="shared" si="1"/>
        <v>22824</v>
      </c>
      <c r="K15" s="15"/>
      <c r="L15" s="21">
        <f t="shared" si="2"/>
        <v>13900</v>
      </c>
      <c r="M15" s="23">
        <f t="shared" si="3"/>
        <v>-8924</v>
      </c>
      <c r="N15" s="15"/>
      <c r="O15" s="21"/>
      <c r="P15" s="22"/>
      <c r="Q15" s="23"/>
    </row>
    <row r="16" spans="2:19" x14ac:dyDescent="0.3">
      <c r="B16" s="16">
        <v>1.6</v>
      </c>
      <c r="C16" s="17" t="s">
        <v>22</v>
      </c>
      <c r="D16" s="18"/>
      <c r="E16" s="19"/>
      <c r="F16" s="20">
        <f t="shared" si="0"/>
        <v>0</v>
      </c>
      <c r="G16" s="15"/>
      <c r="H16" s="18"/>
      <c r="I16" s="19"/>
      <c r="J16" s="20">
        <f t="shared" si="1"/>
        <v>0</v>
      </c>
      <c r="K16" s="15"/>
      <c r="L16" s="18">
        <f t="shared" si="2"/>
        <v>0</v>
      </c>
      <c r="M16" s="20">
        <f t="shared" si="3"/>
        <v>0</v>
      </c>
      <c r="N16" s="15"/>
      <c r="O16" s="18"/>
      <c r="P16" s="19"/>
      <c r="Q16" s="20"/>
    </row>
    <row r="17" spans="2:19" x14ac:dyDescent="0.3">
      <c r="B17" s="10">
        <v>1.7</v>
      </c>
      <c r="C17" s="11" t="s">
        <v>23</v>
      </c>
      <c r="D17" s="21"/>
      <c r="E17" s="22"/>
      <c r="F17" s="23">
        <f t="shared" si="0"/>
        <v>0</v>
      </c>
      <c r="G17" s="15"/>
      <c r="H17" s="21"/>
      <c r="I17" s="22"/>
      <c r="J17" s="23">
        <f t="shared" si="1"/>
        <v>0</v>
      </c>
      <c r="K17" s="15"/>
      <c r="L17" s="21">
        <f t="shared" si="2"/>
        <v>0</v>
      </c>
      <c r="M17" s="23">
        <f t="shared" si="3"/>
        <v>0</v>
      </c>
      <c r="N17" s="15"/>
      <c r="O17" s="21"/>
      <c r="P17" s="22"/>
      <c r="Q17" s="23"/>
    </row>
    <row r="18" spans="2:19" x14ac:dyDescent="0.3">
      <c r="B18" s="16">
        <v>1.8</v>
      </c>
      <c r="C18" s="17" t="s">
        <v>24</v>
      </c>
      <c r="D18" s="18"/>
      <c r="E18" s="19"/>
      <c r="F18" s="20">
        <f t="shared" si="0"/>
        <v>0</v>
      </c>
      <c r="G18" s="15"/>
      <c r="H18" s="18"/>
      <c r="I18" s="19"/>
      <c r="J18" s="20">
        <f t="shared" si="1"/>
        <v>0</v>
      </c>
      <c r="K18" s="15"/>
      <c r="L18" s="18">
        <f t="shared" si="2"/>
        <v>0</v>
      </c>
      <c r="M18" s="20">
        <f t="shared" si="3"/>
        <v>0</v>
      </c>
      <c r="N18" s="15"/>
      <c r="O18" s="18"/>
      <c r="P18" s="19"/>
      <c r="Q18" s="20"/>
    </row>
    <row r="19" spans="2:19" x14ac:dyDescent="0.3">
      <c r="B19" s="10">
        <v>1.9</v>
      </c>
      <c r="C19" s="11" t="s">
        <v>25</v>
      </c>
      <c r="D19" s="21"/>
      <c r="E19" s="22"/>
      <c r="F19" s="23">
        <f t="shared" si="0"/>
        <v>0</v>
      </c>
      <c r="G19" s="15"/>
      <c r="H19" s="21"/>
      <c r="I19" s="22"/>
      <c r="J19" s="23">
        <f t="shared" si="1"/>
        <v>0</v>
      </c>
      <c r="K19" s="15"/>
      <c r="L19" s="21">
        <f t="shared" si="2"/>
        <v>0</v>
      </c>
      <c r="M19" s="23">
        <f t="shared" si="3"/>
        <v>0</v>
      </c>
      <c r="N19" s="15"/>
      <c r="O19" s="21"/>
      <c r="P19" s="22"/>
      <c r="Q19" s="23"/>
    </row>
    <row r="20" spans="2:19" x14ac:dyDescent="0.3">
      <c r="B20" s="16" t="s">
        <v>26</v>
      </c>
      <c r="C20" s="17" t="s">
        <v>27</v>
      </c>
      <c r="D20" s="18"/>
      <c r="E20" s="19"/>
      <c r="F20" s="20">
        <f t="shared" si="0"/>
        <v>0</v>
      </c>
      <c r="G20" s="15"/>
      <c r="H20" s="18"/>
      <c r="I20" s="19"/>
      <c r="J20" s="20">
        <f t="shared" si="1"/>
        <v>0</v>
      </c>
      <c r="K20" s="15"/>
      <c r="L20" s="18">
        <f t="shared" si="2"/>
        <v>0</v>
      </c>
      <c r="M20" s="20">
        <f t="shared" si="3"/>
        <v>0</v>
      </c>
      <c r="N20" s="15"/>
      <c r="O20" s="18"/>
      <c r="P20" s="19"/>
      <c r="Q20" s="20"/>
    </row>
    <row r="21" spans="2:19" x14ac:dyDescent="0.3">
      <c r="B21" s="25" t="s">
        <v>28</v>
      </c>
      <c r="C21" s="11" t="s">
        <v>29</v>
      </c>
      <c r="D21" s="21"/>
      <c r="E21" s="22"/>
      <c r="F21" s="23">
        <f t="shared" si="0"/>
        <v>0</v>
      </c>
      <c r="G21" s="15"/>
      <c r="H21" s="21"/>
      <c r="I21" s="22"/>
      <c r="J21" s="23">
        <f t="shared" si="1"/>
        <v>0</v>
      </c>
      <c r="K21" s="15"/>
      <c r="L21" s="21">
        <f t="shared" si="2"/>
        <v>0</v>
      </c>
      <c r="M21" s="23">
        <f t="shared" si="3"/>
        <v>0</v>
      </c>
      <c r="N21" s="15"/>
      <c r="O21" s="21"/>
      <c r="P21" s="22"/>
      <c r="Q21" s="23"/>
    </row>
    <row r="22" spans="2:19" x14ac:dyDescent="0.3">
      <c r="B22" s="16" t="s">
        <v>30</v>
      </c>
      <c r="C22" s="17" t="s">
        <v>31</v>
      </c>
      <c r="D22" s="18"/>
      <c r="E22" s="19"/>
      <c r="F22" s="20">
        <f t="shared" si="0"/>
        <v>0</v>
      </c>
      <c r="G22" s="15"/>
      <c r="H22" s="18"/>
      <c r="I22" s="19"/>
      <c r="J22" s="20">
        <f t="shared" si="1"/>
        <v>0</v>
      </c>
      <c r="K22" s="15"/>
      <c r="L22" s="18">
        <f t="shared" si="2"/>
        <v>0</v>
      </c>
      <c r="M22" s="20">
        <f t="shared" si="3"/>
        <v>0</v>
      </c>
      <c r="N22" s="15"/>
      <c r="O22" s="18"/>
      <c r="P22" s="19"/>
      <c r="Q22" s="20"/>
    </row>
    <row r="23" spans="2:19" x14ac:dyDescent="0.3">
      <c r="B23" s="25" t="s">
        <v>32</v>
      </c>
      <c r="C23" s="11" t="s">
        <v>33</v>
      </c>
      <c r="D23" s="21"/>
      <c r="E23" s="22"/>
      <c r="F23" s="23">
        <f t="shared" si="0"/>
        <v>0</v>
      </c>
      <c r="G23" s="15"/>
      <c r="H23" s="21"/>
      <c r="I23" s="22"/>
      <c r="J23" s="23">
        <f t="shared" si="1"/>
        <v>0</v>
      </c>
      <c r="K23" s="15"/>
      <c r="L23" s="21">
        <f t="shared" si="2"/>
        <v>0</v>
      </c>
      <c r="M23" s="23">
        <f t="shared" si="3"/>
        <v>0</v>
      </c>
      <c r="N23" s="15"/>
      <c r="O23" s="21"/>
      <c r="P23" s="22"/>
      <c r="Q23" s="23"/>
    </row>
    <row r="24" spans="2:19" x14ac:dyDescent="0.3">
      <c r="B24" s="16" t="s">
        <v>34</v>
      </c>
      <c r="C24" s="17" t="s">
        <v>35</v>
      </c>
      <c r="D24" s="18"/>
      <c r="E24" s="19"/>
      <c r="F24" s="20">
        <f t="shared" si="0"/>
        <v>0</v>
      </c>
      <c r="G24" s="15"/>
      <c r="H24" s="18"/>
      <c r="I24" s="19"/>
      <c r="J24" s="20">
        <f t="shared" si="1"/>
        <v>0</v>
      </c>
      <c r="K24" s="15"/>
      <c r="L24" s="18">
        <f t="shared" si="2"/>
        <v>0</v>
      </c>
      <c r="M24" s="20">
        <f t="shared" si="3"/>
        <v>0</v>
      </c>
      <c r="N24" s="15"/>
      <c r="O24" s="18"/>
      <c r="P24" s="19"/>
      <c r="Q24" s="20"/>
    </row>
    <row r="25" spans="2:19" x14ac:dyDescent="0.3">
      <c r="B25" s="25" t="s">
        <v>36</v>
      </c>
      <c r="C25" s="11" t="s">
        <v>37</v>
      </c>
      <c r="D25" s="21"/>
      <c r="E25" s="22"/>
      <c r="F25" s="23">
        <f t="shared" si="0"/>
        <v>0</v>
      </c>
      <c r="G25" s="15"/>
      <c r="H25" s="21"/>
      <c r="I25" s="22"/>
      <c r="J25" s="23">
        <f t="shared" si="1"/>
        <v>0</v>
      </c>
      <c r="K25" s="15"/>
      <c r="L25" s="21">
        <f t="shared" si="2"/>
        <v>0</v>
      </c>
      <c r="M25" s="23">
        <f t="shared" si="3"/>
        <v>0</v>
      </c>
      <c r="N25" s="15"/>
      <c r="O25" s="21"/>
      <c r="P25" s="22"/>
      <c r="Q25" s="23"/>
    </row>
    <row r="26" spans="2:19" x14ac:dyDescent="0.3">
      <c r="B26" s="16" t="s">
        <v>38</v>
      </c>
      <c r="C26" s="17" t="s">
        <v>39</v>
      </c>
      <c r="D26" s="18">
        <v>2500</v>
      </c>
      <c r="E26" s="19"/>
      <c r="F26" s="20">
        <f t="shared" si="0"/>
        <v>2500</v>
      </c>
      <c r="G26" s="15"/>
      <c r="H26" s="18"/>
      <c r="I26" s="19"/>
      <c r="J26" s="20">
        <f t="shared" si="1"/>
        <v>0</v>
      </c>
      <c r="K26" s="15"/>
      <c r="L26" s="18">
        <f t="shared" si="2"/>
        <v>2500</v>
      </c>
      <c r="M26" s="20">
        <f t="shared" si="3"/>
        <v>2500</v>
      </c>
      <c r="N26" s="15"/>
      <c r="O26" s="18"/>
      <c r="P26" s="19"/>
      <c r="Q26" s="20"/>
    </row>
    <row r="27" spans="2:19" x14ac:dyDescent="0.3">
      <c r="B27" s="157"/>
      <c r="C27" s="158"/>
      <c r="D27" s="159"/>
      <c r="E27" s="160"/>
      <c r="F27" s="161"/>
      <c r="G27" s="26"/>
      <c r="H27" s="159"/>
      <c r="I27" s="160"/>
      <c r="J27" s="161"/>
      <c r="K27" s="26"/>
      <c r="L27" s="159"/>
      <c r="M27" s="161"/>
      <c r="N27" s="26"/>
      <c r="O27" s="159"/>
      <c r="P27" s="160"/>
      <c r="Q27" s="161"/>
    </row>
    <row r="28" spans="2:19" ht="15" thickBot="1" x14ac:dyDescent="0.35">
      <c r="B28" s="167" t="s">
        <v>40</v>
      </c>
      <c r="C28" s="168"/>
      <c r="D28" s="27">
        <f>SUM(D11:D26)</f>
        <v>16400</v>
      </c>
      <c r="E28" s="28">
        <f>SUM(E11:E26)</f>
        <v>0</v>
      </c>
      <c r="F28" s="29">
        <f>SUM(F11:F26)</f>
        <v>16400</v>
      </c>
      <c r="G28" s="15"/>
      <c r="H28" s="27">
        <f>SUM(H11:H26)</f>
        <v>0</v>
      </c>
      <c r="I28" s="28">
        <f>SUM(I11:I26)</f>
        <v>22824</v>
      </c>
      <c r="J28" s="29">
        <f>SUM(J11:J26)</f>
        <v>22824</v>
      </c>
      <c r="K28" s="15"/>
      <c r="L28" s="27">
        <f>SUM(L11:L26)</f>
        <v>16400</v>
      </c>
      <c r="M28" s="29">
        <f>SUM(M11:M26)</f>
        <v>-6424</v>
      </c>
      <c r="N28" s="15"/>
      <c r="O28" s="27">
        <f>SUM(O11:O26)</f>
        <v>0</v>
      </c>
      <c r="P28" s="28">
        <f>SUM(P11:P26)</f>
        <v>0</v>
      </c>
      <c r="Q28" s="29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>
        <v>0</v>
      </c>
      <c r="E31" s="96"/>
      <c r="F31" s="14">
        <f>SUM(D31:E31)</f>
        <v>0</v>
      </c>
      <c r="G31" s="32"/>
      <c r="H31" s="35"/>
      <c r="I31" s="36"/>
      <c r="J31" s="14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>
        <v>0</v>
      </c>
      <c r="E32" s="99"/>
      <c r="F32" s="20">
        <f>SUM(D32:E32)</f>
        <v>0</v>
      </c>
      <c r="G32" s="32"/>
      <c r="H32" s="41"/>
      <c r="I32" s="40"/>
      <c r="J32" s="2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>
        <v>0</v>
      </c>
      <c r="E33" s="101"/>
      <c r="F33" s="23">
        <f>SUM(D33:E33)</f>
        <v>0</v>
      </c>
      <c r="G33" s="32"/>
      <c r="H33" s="46"/>
      <c r="I33" s="45"/>
      <c r="J33" s="23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0</v>
      </c>
      <c r="E34" s="99"/>
      <c r="F34" s="20">
        <f t="shared" ref="F34:F41" si="4">SUM(D34:E34)</f>
        <v>0</v>
      </c>
      <c r="G34" s="32"/>
      <c r="H34" s="41"/>
      <c r="I34" s="40"/>
      <c r="J34" s="2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>
        <v>0</v>
      </c>
      <c r="E35" s="101"/>
      <c r="F35" s="23">
        <f t="shared" si="4"/>
        <v>0</v>
      </c>
      <c r="G35" s="32"/>
      <c r="H35" s="46"/>
      <c r="I35" s="45"/>
      <c r="J35" s="23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>
        <v>0</v>
      </c>
      <c r="E36" s="99"/>
      <c r="F36" s="20">
        <f t="shared" si="4"/>
        <v>0</v>
      </c>
      <c r="G36" s="32"/>
      <c r="H36" s="41"/>
      <c r="I36" s="40"/>
      <c r="J36" s="2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>
        <v>0</v>
      </c>
      <c r="E37" s="101"/>
      <c r="F37" s="23">
        <f t="shared" si="4"/>
        <v>0</v>
      </c>
      <c r="G37" s="32"/>
      <c r="H37" s="46"/>
      <c r="I37" s="45"/>
      <c r="J37" s="23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>
        <v>0</v>
      </c>
      <c r="E38" s="99"/>
      <c r="F38" s="20">
        <f t="shared" si="4"/>
        <v>0</v>
      </c>
      <c r="G38" s="32"/>
      <c r="H38" s="41"/>
      <c r="I38" s="40"/>
      <c r="J38" s="2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>
        <v>0</v>
      </c>
      <c r="E39" s="101"/>
      <c r="F39" s="23">
        <f t="shared" si="4"/>
        <v>0</v>
      </c>
      <c r="G39" s="32"/>
      <c r="H39" s="46"/>
      <c r="I39" s="45"/>
      <c r="J39" s="23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>
        <v>0</v>
      </c>
      <c r="E40" s="99"/>
      <c r="F40" s="20">
        <f t="shared" si="4"/>
        <v>0</v>
      </c>
      <c r="G40" s="32"/>
      <c r="H40" s="41"/>
      <c r="I40" s="40"/>
      <c r="J40" s="2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0</v>
      </c>
      <c r="E41" s="101"/>
      <c r="F41" s="23">
        <f t="shared" si="4"/>
        <v>0</v>
      </c>
      <c r="G41" s="32"/>
      <c r="H41" s="46"/>
      <c r="I41" s="45"/>
      <c r="J41" s="23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12">
        <v>0</v>
      </c>
      <c r="E45" s="13"/>
      <c r="F45" s="14">
        <f>SUM(D45:E45)</f>
        <v>0</v>
      </c>
      <c r="G45" s="15"/>
      <c r="H45" s="12"/>
      <c r="I45" s="13"/>
      <c r="J45" s="14">
        <f>SUM(H45:I45)</f>
        <v>0</v>
      </c>
      <c r="K45" s="15"/>
      <c r="L45" s="12">
        <f>D45-H45</f>
        <v>0</v>
      </c>
      <c r="M45" s="14">
        <f>F45-J45</f>
        <v>0</v>
      </c>
      <c r="N45" s="15"/>
      <c r="O45" s="12"/>
      <c r="P45" s="13"/>
      <c r="Q45" s="14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18">
        <v>0</v>
      </c>
      <c r="E46" s="19"/>
      <c r="F46" s="20">
        <f>SUM(D46:E46)</f>
        <v>0</v>
      </c>
      <c r="G46" s="15"/>
      <c r="H46" s="18"/>
      <c r="I46" s="19"/>
      <c r="J46" s="20">
        <f>SUM(H46:I46)</f>
        <v>0</v>
      </c>
      <c r="K46" s="15"/>
      <c r="L46" s="18">
        <f>D46-H46</f>
        <v>0</v>
      </c>
      <c r="M46" s="20">
        <f>F46-J46</f>
        <v>0</v>
      </c>
      <c r="N46" s="15"/>
      <c r="O46" s="18"/>
      <c r="P46" s="19"/>
      <c r="Q46" s="20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21">
        <v>0</v>
      </c>
      <c r="E47" s="22"/>
      <c r="F47" s="23">
        <f>SUM(D47:E47)</f>
        <v>0</v>
      </c>
      <c r="G47" s="15"/>
      <c r="H47" s="21"/>
      <c r="I47" s="22"/>
      <c r="J47" s="23">
        <f>SUM(H47:I47)</f>
        <v>0</v>
      </c>
      <c r="K47" s="15"/>
      <c r="L47" s="21">
        <f>D47-H47</f>
        <v>0</v>
      </c>
      <c r="M47" s="23">
        <f>F47-J47</f>
        <v>0</v>
      </c>
      <c r="N47" s="15"/>
      <c r="O47" s="21"/>
      <c r="P47" s="22"/>
      <c r="Q47" s="23"/>
    </row>
    <row r="48" spans="2:19" x14ac:dyDescent="0.3">
      <c r="B48" s="16">
        <v>3.4</v>
      </c>
      <c r="C48" s="38" t="s">
        <v>60</v>
      </c>
      <c r="D48" s="18">
        <v>0</v>
      </c>
      <c r="E48" s="19"/>
      <c r="F48" s="20">
        <f t="shared" ref="F48:F49" si="8">SUM(D48:E48)</f>
        <v>0</v>
      </c>
      <c r="G48" s="15"/>
      <c r="H48" s="18"/>
      <c r="I48" s="19"/>
      <c r="J48" s="20">
        <f t="shared" ref="J48:J49" si="9">SUM(H48:I48)</f>
        <v>0</v>
      </c>
      <c r="K48" s="15"/>
      <c r="L48" s="18">
        <f t="shared" ref="L48:L49" si="10">D48-H48</f>
        <v>0</v>
      </c>
      <c r="M48" s="20">
        <f t="shared" ref="M48:M49" si="11">F48-J48</f>
        <v>0</v>
      </c>
      <c r="N48" s="15"/>
      <c r="O48" s="18"/>
      <c r="P48" s="19"/>
      <c r="Q48" s="20"/>
    </row>
    <row r="49" spans="2:19" x14ac:dyDescent="0.3">
      <c r="B49" s="10">
        <v>3.5</v>
      </c>
      <c r="C49" s="43" t="s">
        <v>39</v>
      </c>
      <c r="D49" s="21">
        <v>0</v>
      </c>
      <c r="E49" s="22"/>
      <c r="F49" s="23">
        <f t="shared" si="8"/>
        <v>0</v>
      </c>
      <c r="G49" s="15"/>
      <c r="H49" s="21"/>
      <c r="I49" s="22"/>
      <c r="J49" s="23">
        <f t="shared" si="9"/>
        <v>0</v>
      </c>
      <c r="K49" s="15"/>
      <c r="L49" s="21">
        <f t="shared" si="10"/>
        <v>0</v>
      </c>
      <c r="M49" s="23">
        <f t="shared" si="11"/>
        <v>0</v>
      </c>
      <c r="N49" s="15"/>
      <c r="O49" s="21"/>
      <c r="P49" s="22"/>
      <c r="Q49" s="23"/>
    </row>
    <row r="50" spans="2:19" ht="15" thickBot="1" x14ac:dyDescent="0.35">
      <c r="B50" s="167" t="s">
        <v>40</v>
      </c>
      <c r="C50" s="171"/>
      <c r="D50" s="27">
        <f>SUM(D45:D49)</f>
        <v>0</v>
      </c>
      <c r="E50" s="28">
        <f t="shared" ref="E50:F50" si="12">SUM(E45:E49)</f>
        <v>0</v>
      </c>
      <c r="F50" s="29">
        <f t="shared" si="12"/>
        <v>0</v>
      </c>
      <c r="G50" s="15"/>
      <c r="H50" s="27">
        <f>SUM(H45:H49)</f>
        <v>0</v>
      </c>
      <c r="I50" s="28">
        <f t="shared" ref="I50:J50" si="13">SUM(I45:I49)</f>
        <v>0</v>
      </c>
      <c r="J50" s="29">
        <f t="shared" si="13"/>
        <v>0</v>
      </c>
      <c r="K50" s="15"/>
      <c r="L50" s="27">
        <f>SUM(L45:L49)</f>
        <v>0</v>
      </c>
      <c r="M50" s="29">
        <f t="shared" ref="M50" si="14">SUM(M45:M49)</f>
        <v>0</v>
      </c>
      <c r="N50" s="15"/>
      <c r="O50" s="27">
        <f>SUM(O45:O49)</f>
        <v>0</v>
      </c>
      <c r="P50" s="28">
        <f t="shared" ref="P50:Q50" si="15">SUM(P45:P49)</f>
        <v>0</v>
      </c>
      <c r="Q50" s="29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14">
        <f>SUM(D53:E53)</f>
        <v>0</v>
      </c>
      <c r="G53" s="32"/>
      <c r="H53" s="35"/>
      <c r="I53" s="36"/>
      <c r="J53" s="14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20">
        <f>SUM(D54:E54)</f>
        <v>0</v>
      </c>
      <c r="G54" s="32"/>
      <c r="H54" s="41"/>
      <c r="I54" s="40"/>
      <c r="J54" s="2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23">
        <f>SUM(D55:E55)</f>
        <v>0</v>
      </c>
      <c r="G55" s="32"/>
      <c r="H55" s="46"/>
      <c r="I55" s="45"/>
      <c r="J55" s="23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20">
        <f t="shared" ref="F56:F57" si="16">SUM(D56:E56)</f>
        <v>0</v>
      </c>
      <c r="G56" s="32"/>
      <c r="H56" s="41"/>
      <c r="I56" s="40"/>
      <c r="J56" s="2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23">
        <f t="shared" si="16"/>
        <v>0</v>
      </c>
      <c r="G57" s="32"/>
      <c r="H57" s="46"/>
      <c r="I57" s="45"/>
      <c r="J57" s="23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14">
        <f>SUM(D61:E61)</f>
        <v>0</v>
      </c>
      <c r="G61" s="32"/>
      <c r="H61" s="35"/>
      <c r="I61" s="36"/>
      <c r="J61" s="14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20">
        <f>SUM(D62:E62)</f>
        <v>0</v>
      </c>
      <c r="G62" s="32"/>
      <c r="H62" s="41"/>
      <c r="I62" s="40"/>
      <c r="J62" s="2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23">
        <f>SUM(D63:E63)</f>
        <v>0</v>
      </c>
      <c r="G63" s="32"/>
      <c r="H63" s="46"/>
      <c r="I63" s="45"/>
      <c r="J63" s="23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20">
        <f t="shared" ref="F64" si="24">SUM(D64:E64)</f>
        <v>0</v>
      </c>
      <c r="G64" s="32"/>
      <c r="H64" s="41"/>
      <c r="I64" s="40"/>
      <c r="J64" s="2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76"/>
      <c r="I65" s="177"/>
      <c r="J65" s="17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14">
        <f>SUM(D69:E69)</f>
        <v>0</v>
      </c>
      <c r="G69" s="32"/>
      <c r="H69" s="35"/>
      <c r="I69" s="36"/>
      <c r="J69" s="14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20">
        <f>SUM(D70:E70)</f>
        <v>0</v>
      </c>
      <c r="G70" s="32"/>
      <c r="H70" s="41"/>
      <c r="I70" s="40"/>
      <c r="J70" s="2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12">
        <v>264075</v>
      </c>
      <c r="E75" s="13"/>
      <c r="F75" s="14">
        <f>SUM(D75:E75)</f>
        <v>264075</v>
      </c>
      <c r="G75" s="15"/>
      <c r="H75" s="12"/>
      <c r="I75" s="13">
        <f>'[2]Gold Bar Dev'!$M$34</f>
        <v>303257</v>
      </c>
      <c r="J75" s="14">
        <f>SUM(H75:I75)</f>
        <v>303257</v>
      </c>
      <c r="K75" s="15"/>
      <c r="L75" s="12">
        <f>D75-H75</f>
        <v>264075</v>
      </c>
      <c r="M75" s="14">
        <f>F75-J75</f>
        <v>-39182</v>
      </c>
      <c r="N75" s="15"/>
      <c r="O75" s="12"/>
      <c r="P75" s="13"/>
      <c r="Q75" s="14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18"/>
      <c r="E76" s="19"/>
      <c r="F76" s="20">
        <f>SUM(D76:E76)</f>
        <v>0</v>
      </c>
      <c r="G76" s="15"/>
      <c r="H76" s="18"/>
      <c r="I76" s="19"/>
      <c r="J76" s="20">
        <f>SUM(H76:I76)</f>
        <v>0</v>
      </c>
      <c r="K76" s="15"/>
      <c r="L76" s="18">
        <f>D76-H76</f>
        <v>0</v>
      </c>
      <c r="M76" s="20">
        <f>F76-J76</f>
        <v>0</v>
      </c>
      <c r="N76" s="15"/>
      <c r="O76" s="18"/>
      <c r="P76" s="19"/>
      <c r="Q76" s="20"/>
      <c r="S76" s="15">
        <f>SUMIF(M75:M76,"&lt;0")</f>
        <v>-39182</v>
      </c>
    </row>
    <row r="77" spans="2:19" x14ac:dyDescent="0.3">
      <c r="B77" s="174"/>
      <c r="C77" s="175"/>
      <c r="D77" s="192"/>
      <c r="E77" s="193"/>
      <c r="F77" s="194"/>
      <c r="G77" s="15"/>
      <c r="H77" s="192"/>
      <c r="I77" s="193"/>
      <c r="J77" s="194"/>
      <c r="K77" s="15"/>
      <c r="L77" s="192"/>
      <c r="M77" s="194"/>
      <c r="N77" s="15"/>
      <c r="O77" s="192"/>
      <c r="P77" s="193"/>
      <c r="Q77" s="194"/>
    </row>
    <row r="78" spans="2:19" ht="15" thickBot="1" x14ac:dyDescent="0.35">
      <c r="B78" s="167" t="s">
        <v>40</v>
      </c>
      <c r="C78" s="171"/>
      <c r="D78" s="27">
        <f>SUM(D75:D76)</f>
        <v>264075</v>
      </c>
      <c r="E78" s="28">
        <f t="shared" ref="E78:F78" si="36">SUM(E75:E76)</f>
        <v>0</v>
      </c>
      <c r="F78" s="29">
        <f t="shared" si="36"/>
        <v>264075</v>
      </c>
      <c r="G78" s="15"/>
      <c r="H78" s="27">
        <f t="shared" ref="H78:J78" si="37">SUM(H75:H76)</f>
        <v>0</v>
      </c>
      <c r="I78" s="28">
        <f t="shared" si="37"/>
        <v>303257</v>
      </c>
      <c r="J78" s="29">
        <f t="shared" si="37"/>
        <v>303257</v>
      </c>
      <c r="K78" s="15"/>
      <c r="L78" s="27">
        <f t="shared" ref="L78:M78" si="38">SUM(L75:L76)</f>
        <v>264075</v>
      </c>
      <c r="M78" s="29">
        <f t="shared" si="38"/>
        <v>-39182</v>
      </c>
      <c r="N78" s="15"/>
      <c r="O78" s="27">
        <f t="shared" ref="O78:Q78" si="39">SUM(O75:O76)</f>
        <v>0</v>
      </c>
      <c r="P78" s="28">
        <f t="shared" si="39"/>
        <v>0</v>
      </c>
      <c r="Q78" s="29">
        <f t="shared" si="39"/>
        <v>0</v>
      </c>
    </row>
    <row r="79" spans="2:19" ht="15" thickBot="1" x14ac:dyDescent="0.35">
      <c r="B79" s="57"/>
      <c r="C79" s="53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12"/>
      <c r="E81" s="13"/>
      <c r="F81" s="14">
        <f>SUM(D81:E81)</f>
        <v>0</v>
      </c>
      <c r="G81" s="15"/>
      <c r="H81" s="12"/>
      <c r="I81" s="13"/>
      <c r="J81" s="14">
        <f>SUM(H81:I81)</f>
        <v>0</v>
      </c>
      <c r="K81" s="15"/>
      <c r="L81" s="12">
        <f>D81-H81</f>
        <v>0</v>
      </c>
      <c r="M81" s="14">
        <f>F81-J81</f>
        <v>0</v>
      </c>
      <c r="N81" s="15"/>
      <c r="O81" s="12"/>
      <c r="P81" s="13"/>
      <c r="Q81" s="14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18"/>
      <c r="E82" s="19"/>
      <c r="F82" s="20">
        <f>SUM(D82:E82)</f>
        <v>0</v>
      </c>
      <c r="G82" s="15"/>
      <c r="H82" s="18"/>
      <c r="I82" s="19"/>
      <c r="J82" s="20">
        <f>SUM(H82:I82)</f>
        <v>0</v>
      </c>
      <c r="K82" s="15"/>
      <c r="L82" s="18">
        <f>D82-H82</f>
        <v>0</v>
      </c>
      <c r="M82" s="20">
        <f>F82-J82</f>
        <v>0</v>
      </c>
      <c r="N82" s="15"/>
      <c r="O82" s="18"/>
      <c r="P82" s="19"/>
      <c r="Q82" s="20"/>
      <c r="S82" s="15">
        <f>SUMIF(M81:M82,"&lt;0")</f>
        <v>0</v>
      </c>
    </row>
    <row r="83" spans="2:19" x14ac:dyDescent="0.3">
      <c r="B83" s="174"/>
      <c r="C83" s="175"/>
      <c r="D83" s="192"/>
      <c r="E83" s="193"/>
      <c r="F83" s="194"/>
      <c r="G83" s="15"/>
      <c r="H83" s="192"/>
      <c r="I83" s="193"/>
      <c r="J83" s="194"/>
      <c r="K83" s="15"/>
      <c r="L83" s="192"/>
      <c r="M83" s="194"/>
      <c r="N83" s="15"/>
      <c r="O83" s="192"/>
      <c r="P83" s="193"/>
      <c r="Q83" s="194"/>
    </row>
    <row r="84" spans="2:19" ht="15" thickBot="1" x14ac:dyDescent="0.35">
      <c r="B84" s="167" t="s">
        <v>40</v>
      </c>
      <c r="C84" s="171"/>
      <c r="D84" s="27">
        <f>SUM(D81:D82)</f>
        <v>0</v>
      </c>
      <c r="E84" s="28">
        <f>SUM(E81:E82)</f>
        <v>0</v>
      </c>
      <c r="F84" s="29">
        <f>SUM(F81:F82)</f>
        <v>0</v>
      </c>
      <c r="G84" s="15"/>
      <c r="H84" s="27">
        <f>SUM(H81:H82)</f>
        <v>0</v>
      </c>
      <c r="I84" s="28">
        <f>SUM(I81:I82)</f>
        <v>0</v>
      </c>
      <c r="J84" s="29">
        <f>SUM(J81:J82)</f>
        <v>0</v>
      </c>
      <c r="K84" s="15"/>
      <c r="L84" s="27">
        <f>SUM(L81:L82)</f>
        <v>0</v>
      </c>
      <c r="M84" s="29">
        <f>SUM(M81:M82)</f>
        <v>0</v>
      </c>
      <c r="N84" s="15"/>
      <c r="O84" s="27">
        <f>SUM(O81:O82)</f>
        <v>0</v>
      </c>
      <c r="P84" s="28">
        <f>SUM(P81:P82)</f>
        <v>0</v>
      </c>
      <c r="Q84" s="29">
        <f>SUM(Q81:Q82)</f>
        <v>0</v>
      </c>
    </row>
    <row r="85" spans="2:19" ht="15" thickBot="1" x14ac:dyDescent="0.35">
      <c r="B85" s="57"/>
      <c r="C85" s="53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12"/>
      <c r="E87" s="13"/>
      <c r="F87" s="14">
        <f>SUM(D87:E87)</f>
        <v>0</v>
      </c>
      <c r="G87" s="15"/>
      <c r="H87" s="12"/>
      <c r="I87" s="13"/>
      <c r="J87" s="14">
        <f>SUM(H87:I87)</f>
        <v>0</v>
      </c>
      <c r="K87" s="15"/>
      <c r="L87" s="12">
        <f>D87-H87</f>
        <v>0</v>
      </c>
      <c r="M87" s="14">
        <f>F87-J87</f>
        <v>0</v>
      </c>
      <c r="N87" s="15"/>
      <c r="O87" s="12"/>
      <c r="P87" s="13"/>
      <c r="Q87" s="14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18"/>
      <c r="E88" s="19"/>
      <c r="F88" s="20">
        <f>SUM(D88:E88)</f>
        <v>0</v>
      </c>
      <c r="G88" s="15"/>
      <c r="H88" s="18"/>
      <c r="I88" s="19"/>
      <c r="J88" s="20">
        <f>SUM(H88:I88)</f>
        <v>0</v>
      </c>
      <c r="K88" s="15"/>
      <c r="L88" s="18">
        <f>D88-H88</f>
        <v>0</v>
      </c>
      <c r="M88" s="20">
        <f>F88-J88</f>
        <v>0</v>
      </c>
      <c r="N88" s="15"/>
      <c r="O88" s="18"/>
      <c r="P88" s="19"/>
      <c r="Q88" s="20"/>
      <c r="S88" s="15">
        <f>SUMIF(M87:M88,"&lt;0")</f>
        <v>0</v>
      </c>
    </row>
    <row r="89" spans="2:19" x14ac:dyDescent="0.3">
      <c r="B89" s="174"/>
      <c r="C89" s="175"/>
      <c r="D89" s="192"/>
      <c r="E89" s="193"/>
      <c r="F89" s="194"/>
      <c r="G89" s="15"/>
      <c r="H89" s="192"/>
      <c r="I89" s="193"/>
      <c r="J89" s="194"/>
      <c r="K89" s="15"/>
      <c r="L89" s="192"/>
      <c r="M89" s="194"/>
      <c r="N89" s="15"/>
      <c r="O89" s="192"/>
      <c r="P89" s="193"/>
      <c r="Q89" s="194"/>
    </row>
    <row r="90" spans="2:19" ht="15" thickBot="1" x14ac:dyDescent="0.35">
      <c r="B90" s="167" t="s">
        <v>40</v>
      </c>
      <c r="C90" s="171"/>
      <c r="D90" s="27">
        <f>SUM(D87:D88)</f>
        <v>0</v>
      </c>
      <c r="E90" s="28">
        <f>SUM(E87:E88)</f>
        <v>0</v>
      </c>
      <c r="F90" s="29">
        <f>SUM(F87:F88)</f>
        <v>0</v>
      </c>
      <c r="G90" s="15"/>
      <c r="H90" s="27">
        <f>SUM(H87:H88)</f>
        <v>0</v>
      </c>
      <c r="I90" s="28">
        <f>SUM(I87:I88)</f>
        <v>0</v>
      </c>
      <c r="J90" s="29">
        <f>SUM(J87:J88)</f>
        <v>0</v>
      </c>
      <c r="K90" s="15"/>
      <c r="L90" s="27">
        <f>SUM(L87:L88)</f>
        <v>0</v>
      </c>
      <c r="M90" s="29">
        <f>SUM(M87:M88)</f>
        <v>0</v>
      </c>
      <c r="N90" s="15"/>
      <c r="O90" s="27">
        <f>SUM(O87:O88)</f>
        <v>0</v>
      </c>
      <c r="P90" s="28">
        <f>SUM(P87:P88)</f>
        <v>0</v>
      </c>
      <c r="Q90" s="29">
        <f>SUM(Q87:Q88)</f>
        <v>0</v>
      </c>
    </row>
    <row r="91" spans="2:19" ht="15" thickBot="1" x14ac:dyDescent="0.35">
      <c r="B91" s="57"/>
      <c r="C91" s="53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14">
        <f>SUM(D93:E93)</f>
        <v>0</v>
      </c>
      <c r="G93" s="32"/>
      <c r="H93" s="35"/>
      <c r="I93" s="36"/>
      <c r="J93" s="14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20">
        <f>SUM(D94:E94)</f>
        <v>0</v>
      </c>
      <c r="G94" s="32"/>
      <c r="H94" s="41"/>
      <c r="I94" s="40"/>
      <c r="J94" s="2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23">
        <f>SUM(D95:E95)</f>
        <v>0</v>
      </c>
      <c r="G95" s="32"/>
      <c r="H95" s="46"/>
      <c r="I95" s="45"/>
      <c r="J95" s="23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76"/>
      <c r="I96" s="177"/>
      <c r="J96" s="17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12"/>
      <c r="E100" s="13"/>
      <c r="F100" s="14">
        <f>SUM(D100:E100)</f>
        <v>0</v>
      </c>
      <c r="G100" s="15"/>
      <c r="H100" s="12"/>
      <c r="I100" s="13"/>
      <c r="J100" s="14">
        <f>SUM(H100:I100)</f>
        <v>0</v>
      </c>
      <c r="K100" s="15"/>
      <c r="L100" s="12">
        <f>D100-H100</f>
        <v>0</v>
      </c>
      <c r="M100" s="14">
        <f>F100-J100</f>
        <v>0</v>
      </c>
      <c r="N100" s="15"/>
      <c r="O100" s="12"/>
      <c r="P100" s="13"/>
      <c r="Q100" s="14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18"/>
      <c r="E101" s="19"/>
      <c r="F101" s="20">
        <f>SUM(D101:E101)</f>
        <v>0</v>
      </c>
      <c r="G101" s="15"/>
      <c r="H101" s="18"/>
      <c r="I101" s="19"/>
      <c r="J101" s="20">
        <f>SUM(H101:I101)</f>
        <v>0</v>
      </c>
      <c r="K101" s="15"/>
      <c r="L101" s="18">
        <f>D101-H101</f>
        <v>0</v>
      </c>
      <c r="M101" s="20">
        <f>F101-J101</f>
        <v>0</v>
      </c>
      <c r="N101" s="15"/>
      <c r="O101" s="18"/>
      <c r="P101" s="19"/>
      <c r="Q101" s="20"/>
      <c r="S101" s="15">
        <f>SUMIF(M100:M101,"&lt;0")</f>
        <v>0</v>
      </c>
    </row>
    <row r="102" spans="2:19" x14ac:dyDescent="0.3">
      <c r="B102" s="174"/>
      <c r="C102" s="175"/>
      <c r="D102" s="192"/>
      <c r="E102" s="193"/>
      <c r="F102" s="194"/>
      <c r="G102" s="15"/>
      <c r="H102" s="192"/>
      <c r="I102" s="193"/>
      <c r="J102" s="194"/>
      <c r="K102" s="15"/>
      <c r="L102" s="192"/>
      <c r="M102" s="194"/>
      <c r="N102" s="15"/>
      <c r="O102" s="192"/>
      <c r="P102" s="193"/>
      <c r="Q102" s="194"/>
    </row>
    <row r="103" spans="2:19" ht="15" thickBot="1" x14ac:dyDescent="0.35">
      <c r="B103" s="167" t="s">
        <v>40</v>
      </c>
      <c r="C103" s="171"/>
      <c r="D103" s="27">
        <f>SUM(D100:D101)</f>
        <v>0</v>
      </c>
      <c r="E103" s="28">
        <f>SUM(E100:E101)</f>
        <v>0</v>
      </c>
      <c r="F103" s="29">
        <f>SUM(F100:F101)</f>
        <v>0</v>
      </c>
      <c r="G103" s="15"/>
      <c r="H103" s="27">
        <f>SUM(H100:H101)</f>
        <v>0</v>
      </c>
      <c r="I103" s="28">
        <f>SUM(I100:I101)</f>
        <v>0</v>
      </c>
      <c r="J103" s="29">
        <f>SUM(J100:J101)</f>
        <v>0</v>
      </c>
      <c r="K103" s="15"/>
      <c r="L103" s="27">
        <f>SUM(L100:L101)</f>
        <v>0</v>
      </c>
      <c r="M103" s="29">
        <f>SUM(M100:M101)</f>
        <v>0</v>
      </c>
      <c r="N103" s="15"/>
      <c r="O103" s="27">
        <f>SUM(O100:O101)</f>
        <v>0</v>
      </c>
      <c r="P103" s="28">
        <f>SUM(P100:P101)</f>
        <v>0</v>
      </c>
      <c r="Q103" s="29">
        <f>SUM(Q100:Q101)</f>
        <v>0</v>
      </c>
    </row>
    <row r="104" spans="2:19" ht="15" thickBot="1" x14ac:dyDescent="0.35">
      <c r="B104" s="59"/>
      <c r="C104" s="59"/>
      <c r="D104" s="126"/>
      <c r="E104" s="126"/>
      <c r="F104" s="126"/>
      <c r="G104" s="15"/>
      <c r="H104" s="126"/>
      <c r="I104" s="126"/>
      <c r="J104" s="126"/>
      <c r="K104" s="15"/>
      <c r="L104" s="126"/>
      <c r="M104" s="126"/>
      <c r="N104" s="15"/>
      <c r="O104" s="126"/>
      <c r="P104" s="126"/>
      <c r="Q104" s="126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12"/>
      <c r="E106" s="13"/>
      <c r="F106" s="14">
        <f>SUM(D106:E106)</f>
        <v>0</v>
      </c>
      <c r="G106" s="15"/>
      <c r="H106" s="12"/>
      <c r="I106" s="13"/>
      <c r="J106" s="14">
        <f>SUM(H106:I106)</f>
        <v>0</v>
      </c>
      <c r="K106" s="15"/>
      <c r="L106" s="12">
        <f>D106-H106</f>
        <v>0</v>
      </c>
      <c r="M106" s="14">
        <f>F106-J106</f>
        <v>0</v>
      </c>
      <c r="N106" s="15"/>
      <c r="O106" s="12"/>
      <c r="P106" s="13"/>
      <c r="Q106" s="14"/>
      <c r="S106" s="15">
        <f>SUMIF(M106:M106,"&gt;0")</f>
        <v>0</v>
      </c>
    </row>
    <row r="107" spans="2:19" x14ac:dyDescent="0.3">
      <c r="B107" s="174"/>
      <c r="C107" s="175"/>
      <c r="D107" s="192"/>
      <c r="E107" s="193"/>
      <c r="F107" s="194"/>
      <c r="G107" s="15"/>
      <c r="H107" s="192"/>
      <c r="I107" s="193"/>
      <c r="J107" s="194"/>
      <c r="K107" s="15"/>
      <c r="L107" s="192"/>
      <c r="M107" s="194"/>
      <c r="N107" s="15"/>
      <c r="O107" s="192"/>
      <c r="P107" s="193"/>
      <c r="Q107" s="194"/>
    </row>
    <row r="108" spans="2:19" ht="15" thickBot="1" x14ac:dyDescent="0.35">
      <c r="B108" s="167" t="s">
        <v>40</v>
      </c>
      <c r="C108" s="171"/>
      <c r="D108" s="27">
        <f>SUM(D106:D106)</f>
        <v>0</v>
      </c>
      <c r="E108" s="28">
        <f>SUM(E106:E106)</f>
        <v>0</v>
      </c>
      <c r="F108" s="29">
        <f>SUM(F106:F106)</f>
        <v>0</v>
      </c>
      <c r="G108" s="15"/>
      <c r="H108" s="27">
        <f>SUM(H106:H106)</f>
        <v>0</v>
      </c>
      <c r="I108" s="28">
        <f>SUM(I106:I106)</f>
        <v>0</v>
      </c>
      <c r="J108" s="29">
        <f>SUM(J106:J106)</f>
        <v>0</v>
      </c>
      <c r="K108" s="15"/>
      <c r="L108" s="27">
        <f>SUM(L106:L106)</f>
        <v>0</v>
      </c>
      <c r="M108" s="29">
        <f>SUM(M106:M106)</f>
        <v>0</v>
      </c>
      <c r="N108" s="15"/>
      <c r="O108" s="27">
        <f>SUM(O106:O106)</f>
        <v>0</v>
      </c>
      <c r="P108" s="28">
        <f>SUM(P106:P106)</f>
        <v>0</v>
      </c>
      <c r="Q108" s="29">
        <f>SUM(Q106:Q106)</f>
        <v>0</v>
      </c>
    </row>
    <row r="109" spans="2:19" ht="15" thickBot="1" x14ac:dyDescent="0.35">
      <c r="B109" s="61"/>
      <c r="C109" s="62"/>
      <c r="D109" s="127"/>
      <c r="E109" s="128"/>
      <c r="F109" s="129"/>
      <c r="G109" s="130"/>
      <c r="H109" s="127"/>
      <c r="I109" s="128"/>
      <c r="J109" s="129"/>
      <c r="K109" s="130"/>
      <c r="L109" s="127"/>
      <c r="M109" s="129"/>
      <c r="N109" s="130"/>
      <c r="O109" s="127"/>
      <c r="P109" s="128"/>
      <c r="Q109" s="129"/>
    </row>
    <row r="110" spans="2:19" ht="15" thickBot="1" x14ac:dyDescent="0.35">
      <c r="B110" s="179" t="s">
        <v>84</v>
      </c>
      <c r="C110" s="180"/>
      <c r="D110" s="131">
        <f>SUM(D28,D42,D50,D58,D66,D72,D78,D90,D97,D103,D84,D108)</f>
        <v>280475</v>
      </c>
      <c r="E110" s="131">
        <f t="shared" ref="E110:Q110" si="40">SUM(E28,E42,E50,E58,E66,E72,E78,E90,E97,E103,E84,E108)</f>
        <v>0</v>
      </c>
      <c r="F110" s="131">
        <f t="shared" si="40"/>
        <v>280475</v>
      </c>
      <c r="G110" s="15"/>
      <c r="H110" s="131">
        <f t="shared" si="40"/>
        <v>0</v>
      </c>
      <c r="I110" s="131">
        <f t="shared" si="40"/>
        <v>326081</v>
      </c>
      <c r="J110" s="131">
        <f t="shared" si="40"/>
        <v>326081</v>
      </c>
      <c r="K110" s="15"/>
      <c r="L110" s="131">
        <f t="shared" si="40"/>
        <v>280475</v>
      </c>
      <c r="M110" s="131">
        <f t="shared" si="40"/>
        <v>-45606</v>
      </c>
      <c r="N110" s="15"/>
      <c r="O110" s="131">
        <f t="shared" si="40"/>
        <v>0</v>
      </c>
      <c r="P110" s="131">
        <f t="shared" si="40"/>
        <v>0</v>
      </c>
      <c r="Q110" s="131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/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/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/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/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627A-0818-4E0E-B203-037455CD6D89}">
  <sheetPr>
    <tabColor rgb="FF00B050"/>
  </sheetPr>
  <dimension ref="B1:S120"/>
  <sheetViews>
    <sheetView topLeftCell="C1" workbookViewId="0">
      <selection activeCell="O2" sqref="O2"/>
    </sheetView>
  </sheetViews>
  <sheetFormatPr defaultRowHeight="14.4" x14ac:dyDescent="0.3"/>
  <cols>
    <col min="1" max="1" width="3.88671875" customWidth="1"/>
    <col min="2" max="2" width="5.5546875" style="1" customWidth="1"/>
    <col min="3" max="3" width="41" customWidth="1"/>
    <col min="4" max="4" width="17.88671875" customWidth="1"/>
    <col min="5" max="5" width="14.44140625" customWidth="1"/>
    <col min="6" max="6" width="15.88671875" customWidth="1"/>
    <col min="7" max="7" width="1.109375" customWidth="1"/>
    <col min="8" max="8" width="17.44140625" customWidth="1"/>
    <col min="9" max="9" width="15.5546875" bestFit="1" customWidth="1"/>
    <col min="10" max="10" width="18" customWidth="1"/>
    <col min="11" max="11" width="1.109375" customWidth="1"/>
    <col min="12" max="12" width="17.44140625" customWidth="1"/>
    <col min="13" max="13" width="14.5546875" bestFit="1" customWidth="1"/>
    <col min="14" max="14" width="1.109375" customWidth="1"/>
    <col min="15" max="17" width="16.109375" customWidth="1"/>
    <col min="18" max="18" width="24.44140625" customWidth="1"/>
    <col min="19" max="19" width="17.5546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List'!B30</f>
        <v>ExxonMobil Guyana Limited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List'!C30</f>
        <v>10071100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C5" t="s">
        <v>94</v>
      </c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567036589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-420904858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4097608822</v>
      </c>
      <c r="E15" s="101"/>
      <c r="F15" s="102">
        <f t="shared" si="0"/>
        <v>4097608822</v>
      </c>
      <c r="G15" s="32"/>
      <c r="H15" s="44">
        <v>4087563856</v>
      </c>
      <c r="I15" s="101">
        <v>10044966</v>
      </c>
      <c r="J15" s="102">
        <f t="shared" si="1"/>
        <v>4097608822</v>
      </c>
      <c r="K15" s="32"/>
      <c r="L15" s="44">
        <f t="shared" si="2"/>
        <v>10044966</v>
      </c>
      <c r="M15" s="102">
        <f t="shared" si="3"/>
        <v>0</v>
      </c>
      <c r="N15" s="32"/>
      <c r="O15" s="46"/>
      <c r="P15" s="45"/>
      <c r="Q15" s="47"/>
      <c r="R15" t="s">
        <v>95</v>
      </c>
    </row>
    <row r="16" spans="2:19" x14ac:dyDescent="0.3">
      <c r="B16" s="16">
        <v>1.6</v>
      </c>
      <c r="C16" s="17" t="s">
        <v>22</v>
      </c>
      <c r="D16" s="39">
        <v>170900755</v>
      </c>
      <c r="E16" s="99"/>
      <c r="F16" s="100">
        <f t="shared" si="0"/>
        <v>170900755</v>
      </c>
      <c r="G16" s="32"/>
      <c r="H16" s="39">
        <v>164532674</v>
      </c>
      <c r="I16" s="99">
        <f>-12835215+19203296</f>
        <v>6368081</v>
      </c>
      <c r="J16" s="100">
        <f t="shared" si="1"/>
        <v>170900755</v>
      </c>
      <c r="K16" s="32"/>
      <c r="L16" s="39">
        <f t="shared" si="2"/>
        <v>6368081</v>
      </c>
      <c r="M16" s="100">
        <f t="shared" si="3"/>
        <v>0</v>
      </c>
      <c r="N16" s="32"/>
      <c r="O16" s="41"/>
      <c r="P16" s="40"/>
      <c r="Q16" s="42"/>
      <c r="R16" t="s">
        <v>96</v>
      </c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>
        <v>62859637</v>
      </c>
      <c r="I17" s="101"/>
      <c r="J17" s="102">
        <f t="shared" si="1"/>
        <v>62859637</v>
      </c>
      <c r="K17" s="32"/>
      <c r="L17" s="44">
        <f t="shared" si="2"/>
        <v>-62859637</v>
      </c>
      <c r="M17" s="102">
        <f t="shared" si="3"/>
        <v>-62859637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>
        <v>22999674358</v>
      </c>
      <c r="E18" s="99"/>
      <c r="F18" s="100">
        <f t="shared" si="0"/>
        <v>22999674358</v>
      </c>
      <c r="G18" s="32"/>
      <c r="H18" s="39">
        <v>27229646961</v>
      </c>
      <c r="I18" s="99">
        <v>-4223604522</v>
      </c>
      <c r="J18" s="100">
        <f t="shared" si="1"/>
        <v>23006042439</v>
      </c>
      <c r="K18" s="32"/>
      <c r="L18" s="39">
        <f t="shared" si="2"/>
        <v>-4229972603</v>
      </c>
      <c r="M18" s="100">
        <f t="shared" si="3"/>
        <v>-6368081</v>
      </c>
      <c r="N18" s="32"/>
      <c r="O18" s="41"/>
      <c r="P18" s="40"/>
      <c r="Q18" s="42"/>
      <c r="R18" t="s">
        <v>96</v>
      </c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>
        <v>0</v>
      </c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>
        <v>992072157</v>
      </c>
      <c r="E20" s="132">
        <v>-415627900</v>
      </c>
      <c r="F20" s="100">
        <f t="shared" si="0"/>
        <v>576444257</v>
      </c>
      <c r="G20" s="32"/>
      <c r="H20" s="39">
        <v>9407668</v>
      </c>
      <c r="I20" s="99"/>
      <c r="J20" s="100">
        <f t="shared" si="1"/>
        <v>9407668</v>
      </c>
      <c r="K20" s="32"/>
      <c r="L20" s="39">
        <f t="shared" si="2"/>
        <v>982664489</v>
      </c>
      <c r="M20" s="100">
        <f t="shared" si="3"/>
        <v>567036589</v>
      </c>
      <c r="N20" s="32"/>
      <c r="O20" s="41"/>
      <c r="P20" s="40"/>
      <c r="Q20" s="42"/>
      <c r="R20" t="s">
        <v>97</v>
      </c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>
        <v>175484730</v>
      </c>
      <c r="I22" s="99"/>
      <c r="J22" s="100">
        <f t="shared" si="1"/>
        <v>175484730</v>
      </c>
      <c r="K22" s="32"/>
      <c r="L22" s="39">
        <f t="shared" si="2"/>
        <v>-175484730</v>
      </c>
      <c r="M22" s="100">
        <f t="shared" si="3"/>
        <v>-175484730</v>
      </c>
      <c r="N22" s="32"/>
      <c r="O22" s="41"/>
      <c r="P22" s="40"/>
      <c r="Q22" s="42"/>
      <c r="R22" t="s">
        <v>98</v>
      </c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>
        <v>176192410</v>
      </c>
      <c r="I26" s="99"/>
      <c r="J26" s="100">
        <f t="shared" si="1"/>
        <v>176192410</v>
      </c>
      <c r="K26" s="32"/>
      <c r="L26" s="39">
        <f t="shared" si="2"/>
        <v>-176192410</v>
      </c>
      <c r="M26" s="100">
        <f t="shared" si="3"/>
        <v>-176192410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28260256092</v>
      </c>
      <c r="E28" s="103">
        <f>SUM(E11:E26)</f>
        <v>-415627900</v>
      </c>
      <c r="F28" s="104">
        <f>SUM(F11:F26)</f>
        <v>27844628192</v>
      </c>
      <c r="G28" s="32"/>
      <c r="H28" s="48">
        <f>SUM(H11:H26)</f>
        <v>31905687936</v>
      </c>
      <c r="I28" s="103">
        <f>SUM(I11:I26)</f>
        <v>-4207191475</v>
      </c>
      <c r="J28" s="104">
        <f>SUM(J11:J26)</f>
        <v>27698496461</v>
      </c>
      <c r="K28" s="32"/>
      <c r="L28" s="48">
        <f>SUM(L11:L26)</f>
        <v>-3645431844</v>
      </c>
      <c r="M28" s="104">
        <f>SUM(M11:M26)</f>
        <v>146131731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>
        <v>268965000</v>
      </c>
      <c r="E32" s="99"/>
      <c r="F32" s="100">
        <f>SUM(D32:E32)</f>
        <v>268965000</v>
      </c>
      <c r="G32" s="32"/>
      <c r="H32" s="39">
        <v>269887350</v>
      </c>
      <c r="I32" s="99"/>
      <c r="J32" s="100">
        <f>SUM(H32:I32)</f>
        <v>269887350</v>
      </c>
      <c r="K32" s="32"/>
      <c r="L32" s="39">
        <f>D32-H32</f>
        <v>-922350</v>
      </c>
      <c r="M32" s="100">
        <f>F32-J32</f>
        <v>-922350</v>
      </c>
      <c r="N32" s="32"/>
      <c r="O32" s="41"/>
      <c r="P32" s="40"/>
      <c r="Q32" s="42"/>
      <c r="S32" s="15">
        <f>SUMIF(M31:M41,"&lt;0")</f>
        <v>-1795008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>
        <v>0</v>
      </c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1146750</v>
      </c>
      <c r="E34" s="99"/>
      <c r="F34" s="100">
        <f t="shared" ref="F34:F41" si="4">SUM(D34:E34)</f>
        <v>1146750</v>
      </c>
      <c r="G34" s="32"/>
      <c r="H34" s="39">
        <v>1150683</v>
      </c>
      <c r="I34" s="99"/>
      <c r="J34" s="100">
        <f t="shared" ref="J34:J41" si="5">SUM(H34:I34)</f>
        <v>1150683</v>
      </c>
      <c r="K34" s="32"/>
      <c r="L34" s="39">
        <f t="shared" ref="L34:L41" si="6">D34-H34</f>
        <v>-3933</v>
      </c>
      <c r="M34" s="100">
        <f t="shared" ref="M34:M41" si="7">F34-J34</f>
        <v>-3933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>
        <v>86527500</v>
      </c>
      <c r="E37" s="101"/>
      <c r="F37" s="102">
        <f t="shared" si="4"/>
        <v>86527500</v>
      </c>
      <c r="G37" s="32"/>
      <c r="H37" s="44">
        <v>86824225</v>
      </c>
      <c r="I37" s="101"/>
      <c r="J37" s="102">
        <f t="shared" si="5"/>
        <v>86824225</v>
      </c>
      <c r="K37" s="32"/>
      <c r="L37" s="44">
        <f t="shared" si="6"/>
        <v>-296725</v>
      </c>
      <c r="M37" s="102">
        <f t="shared" si="7"/>
        <v>-296725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>
        <v>166800000</v>
      </c>
      <c r="E41" s="101"/>
      <c r="F41" s="102">
        <f t="shared" si="4"/>
        <v>166800000</v>
      </c>
      <c r="G41" s="32"/>
      <c r="H41" s="44">
        <v>167372000</v>
      </c>
      <c r="I41" s="101"/>
      <c r="J41" s="102">
        <f t="shared" si="5"/>
        <v>167372000</v>
      </c>
      <c r="K41" s="32"/>
      <c r="L41" s="44">
        <f t="shared" si="6"/>
        <v>-572000</v>
      </c>
      <c r="M41" s="102">
        <f t="shared" si="7"/>
        <v>-572000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523439250</v>
      </c>
      <c r="E42" s="103">
        <f>SUM(E31:E41)</f>
        <v>0</v>
      </c>
      <c r="F42" s="104">
        <f>SUM(F31:F41)</f>
        <v>523439250</v>
      </c>
      <c r="G42" s="32"/>
      <c r="H42" s="48">
        <f>SUM(H31:H41)</f>
        <v>525234258</v>
      </c>
      <c r="I42" s="103">
        <f>SUM(I31:I41)</f>
        <v>0</v>
      </c>
      <c r="J42" s="104">
        <f>SUM(J31:J41)</f>
        <v>525234258</v>
      </c>
      <c r="K42" s="32"/>
      <c r="L42" s="48">
        <f>SUM(L31:L41)</f>
        <v>-1795008</v>
      </c>
      <c r="M42" s="104">
        <f>SUM(M31:M41)</f>
        <v>-1795008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>SUM(H53:H57)</f>
        <v>0</v>
      </c>
      <c r="I58" s="103">
        <f t="shared" ref="I58:J58" si="21">SUM(I53:I57)</f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31917600</v>
      </c>
      <c r="E61" s="96"/>
      <c r="F61" s="98">
        <f>SUM(D61:E61)</f>
        <v>31917600</v>
      </c>
      <c r="G61" s="32"/>
      <c r="H61" s="54">
        <v>40090050</v>
      </c>
      <c r="I61" s="96"/>
      <c r="J61" s="98">
        <f>SUM(H61:I61)</f>
        <v>40090050</v>
      </c>
      <c r="K61" s="32"/>
      <c r="L61" s="54">
        <f>D61-H61</f>
        <v>-8172450</v>
      </c>
      <c r="M61" s="98">
        <f>F61-J61</f>
        <v>-8172450</v>
      </c>
      <c r="N61" s="32"/>
      <c r="O61" s="35"/>
      <c r="P61" s="36"/>
      <c r="Q61" s="37"/>
      <c r="S61" s="15">
        <f>SUMIF(M61:M65,"&gt;0")</f>
        <v>25449867</v>
      </c>
    </row>
    <row r="62" spans="2:19" x14ac:dyDescent="0.3">
      <c r="B62" s="16">
        <v>5.2</v>
      </c>
      <c r="C62" s="38" t="s">
        <v>68</v>
      </c>
      <c r="D62" s="39">
        <v>375375</v>
      </c>
      <c r="E62" s="99"/>
      <c r="F62" s="100">
        <f>SUM(D62:E62)</f>
        <v>375375</v>
      </c>
      <c r="G62" s="32"/>
      <c r="H62" s="39">
        <v>375375</v>
      </c>
      <c r="I62" s="99"/>
      <c r="J62" s="100">
        <f>SUM(H62:I62)</f>
        <v>375375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-8206650</v>
      </c>
    </row>
    <row r="63" spans="2:19" x14ac:dyDescent="0.3">
      <c r="B63" s="25">
        <v>5.3</v>
      </c>
      <c r="C63" s="43" t="s">
        <v>69</v>
      </c>
      <c r="D63" s="44">
        <v>1782598164</v>
      </c>
      <c r="E63" s="101"/>
      <c r="F63" s="102">
        <f>SUM(D63:E63)</f>
        <v>1782598164</v>
      </c>
      <c r="G63" s="32"/>
      <c r="H63" s="44">
        <v>1757148297</v>
      </c>
      <c r="I63" s="101"/>
      <c r="J63" s="102">
        <f>SUM(H63:I63)</f>
        <v>1757148297</v>
      </c>
      <c r="K63" s="32"/>
      <c r="L63" s="44">
        <f>D63-H63</f>
        <v>25449867</v>
      </c>
      <c r="M63" s="133">
        <f>F63-J63</f>
        <v>25449867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15928880</v>
      </c>
      <c r="E64" s="99"/>
      <c r="F64" s="100">
        <f t="shared" ref="F64" si="24">SUM(D64:E64)</f>
        <v>15928880</v>
      </c>
      <c r="G64" s="32"/>
      <c r="H64" s="39">
        <v>15963080</v>
      </c>
      <c r="I64" s="99"/>
      <c r="J64" s="100">
        <f t="shared" ref="J64" si="25">SUM(H64:I64)</f>
        <v>15963080</v>
      </c>
      <c r="K64" s="32"/>
      <c r="L64" s="39">
        <f t="shared" ref="L64" si="26">D64-H64</f>
        <v>-34200</v>
      </c>
      <c r="M64" s="100">
        <f t="shared" ref="M64" si="27">F64-J64</f>
        <v>-34200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1830820019</v>
      </c>
      <c r="E66" s="103">
        <f t="shared" ref="E66:F66" si="28">SUM(E61:E64)</f>
        <v>0</v>
      </c>
      <c r="F66" s="104">
        <f t="shared" si="28"/>
        <v>1830820019</v>
      </c>
      <c r="G66" s="32"/>
      <c r="H66" s="48">
        <f>SUM(H61:H64)</f>
        <v>1813576802</v>
      </c>
      <c r="I66" s="103">
        <f t="shared" ref="I66:J66" si="29">SUM(I61:I64)</f>
        <v>0</v>
      </c>
      <c r="J66" s="104">
        <f t="shared" si="29"/>
        <v>1813576802</v>
      </c>
      <c r="K66" s="32"/>
      <c r="L66" s="48">
        <f t="shared" ref="L66:M66" si="30">SUM(L61:L64)</f>
        <v>17243217</v>
      </c>
      <c r="M66" s="104">
        <f t="shared" si="30"/>
        <v>17243217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296898990</v>
      </c>
      <c r="E69" s="36"/>
      <c r="F69" s="98">
        <f>SUM(D69:E69)</f>
        <v>296898990</v>
      </c>
      <c r="G69" s="32"/>
      <c r="H69" s="54"/>
      <c r="I69" s="96"/>
      <c r="J69" s="98">
        <f>SUM(H69:I69)</f>
        <v>0</v>
      </c>
      <c r="K69" s="32"/>
      <c r="L69" s="54">
        <f>D69-H69</f>
        <v>296898990</v>
      </c>
      <c r="M69" s="134">
        <f>F69-J69</f>
        <v>296898990</v>
      </c>
      <c r="N69" s="32"/>
      <c r="O69" s="35"/>
      <c r="P69" s="36"/>
      <c r="Q69" s="37"/>
      <c r="S69" s="15">
        <f>SUMIF(M69:M70,"&gt;0")</f>
        <v>296898990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296898990</v>
      </c>
      <c r="E72" s="49">
        <f t="shared" ref="E72:F72" si="32">SUM(E69:E70)</f>
        <v>0</v>
      </c>
      <c r="F72" s="50">
        <f t="shared" si="32"/>
        <v>296898990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296898990</v>
      </c>
      <c r="M72" s="104">
        <f t="shared" si="34"/>
        <v>296898990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171281924</v>
      </c>
      <c r="E75" s="125"/>
      <c r="F75" s="98">
        <f>SUM(D75:E75)</f>
        <v>171281924</v>
      </c>
      <c r="G75" s="32"/>
      <c r="H75" s="54">
        <v>171352084</v>
      </c>
      <c r="I75" s="96"/>
      <c r="J75" s="98">
        <f>SUM(H75:I75)</f>
        <v>171352084</v>
      </c>
      <c r="K75" s="32"/>
      <c r="L75" s="54">
        <f>D75-H75</f>
        <v>-70160</v>
      </c>
      <c r="M75" s="98">
        <f>F75-J75</f>
        <v>-70160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-70160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171281924</v>
      </c>
      <c r="E78" s="103">
        <f t="shared" ref="E78:F78" si="36">SUM(E75:E76)</f>
        <v>0</v>
      </c>
      <c r="F78" s="104">
        <f t="shared" si="36"/>
        <v>171281924</v>
      </c>
      <c r="G78" s="32"/>
      <c r="H78" s="48">
        <f t="shared" ref="H78:J78" si="37">SUM(H75:H76)</f>
        <v>171352084</v>
      </c>
      <c r="I78" s="103">
        <f t="shared" si="37"/>
        <v>0</v>
      </c>
      <c r="J78" s="104">
        <f t="shared" si="37"/>
        <v>171352084</v>
      </c>
      <c r="K78" s="32"/>
      <c r="L78" s="48">
        <f t="shared" ref="L78:M78" si="38">SUM(L75:L76)</f>
        <v>-70160</v>
      </c>
      <c r="M78" s="104">
        <f t="shared" si="38"/>
        <v>-70160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125"/>
      <c r="F81" s="98">
        <f>SUM(D81:E81)</f>
        <v>0</v>
      </c>
      <c r="G81" s="32"/>
      <c r="H81" s="54">
        <v>32460804088</v>
      </c>
      <c r="I81" s="96">
        <v>-32460804088</v>
      </c>
      <c r="J81" s="98">
        <f>SUM(H81:I81)</f>
        <v>0</v>
      </c>
      <c r="K81" s="32"/>
      <c r="L81" s="54">
        <f>D81-H81</f>
        <v>-32460804088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32460804088</v>
      </c>
      <c r="I84" s="103">
        <f>SUM(I81:I82)</f>
        <v>-32460804088</v>
      </c>
      <c r="J84" s="104">
        <f>SUM(J81:J82)</f>
        <v>0</v>
      </c>
      <c r="K84" s="32"/>
      <c r="L84" s="48">
        <f>SUM(L81:L82)</f>
        <v>-32460804088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125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>
        <v>98800000</v>
      </c>
      <c r="E93" s="96"/>
      <c r="F93" s="98">
        <f>SUM(D93:E93)</f>
        <v>98800000</v>
      </c>
      <c r="G93" s="32"/>
      <c r="H93" s="54">
        <v>82340960</v>
      </c>
      <c r="I93" s="96"/>
      <c r="J93" s="98">
        <f>SUM(H93:I93)</f>
        <v>82340960</v>
      </c>
      <c r="K93" s="32"/>
      <c r="L93" s="54">
        <f>D93-H93</f>
        <v>16459040</v>
      </c>
      <c r="M93" s="98">
        <f>F93-J93</f>
        <v>16459040</v>
      </c>
      <c r="N93" s="32"/>
      <c r="O93" s="35"/>
      <c r="P93" s="36"/>
      <c r="Q93" s="37"/>
      <c r="S93" s="15">
        <f>SUMIF(M93:M96,"&gt;0")</f>
        <v>16459040</v>
      </c>
    </row>
    <row r="94" spans="2:19" x14ac:dyDescent="0.3">
      <c r="B94" s="16">
        <v>15.2</v>
      </c>
      <c r="C94" s="38" t="s">
        <v>79</v>
      </c>
      <c r="D94" s="39">
        <v>0</v>
      </c>
      <c r="E94" s="99"/>
      <c r="F94" s="100">
        <f>SUM(D94:E94)</f>
        <v>0</v>
      </c>
      <c r="G94" s="32"/>
      <c r="H94" s="39">
        <v>574535084</v>
      </c>
      <c r="I94" s="99"/>
      <c r="J94" s="100">
        <f>SUM(H94:I94)</f>
        <v>574535084</v>
      </c>
      <c r="K94" s="32"/>
      <c r="L94" s="39">
        <f>D94-H94</f>
        <v>-574535084</v>
      </c>
      <c r="M94" s="100">
        <f>F94-J94</f>
        <v>-574535084</v>
      </c>
      <c r="N94" s="32"/>
      <c r="O94" s="41"/>
      <c r="P94" s="40"/>
      <c r="Q94" s="42"/>
      <c r="S94" s="15">
        <f>SUMIF(M93:M96,"&lt;0")</f>
        <v>-574535084</v>
      </c>
    </row>
    <row r="95" spans="2:19" x14ac:dyDescent="0.3">
      <c r="B95" s="10">
        <v>15.3</v>
      </c>
      <c r="C95" s="43" t="s">
        <v>39</v>
      </c>
      <c r="D95" s="44">
        <v>0</v>
      </c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98800000</v>
      </c>
      <c r="E97" s="103">
        <f>SUM(E93:E95)</f>
        <v>0</v>
      </c>
      <c r="F97" s="104">
        <f>SUM(F93:F95)</f>
        <v>98800000</v>
      </c>
      <c r="G97" s="32"/>
      <c r="H97" s="48">
        <f>SUM(H93:H95)</f>
        <v>656876044</v>
      </c>
      <c r="I97" s="103">
        <f>SUM(I93:I95)</f>
        <v>0</v>
      </c>
      <c r="J97" s="104">
        <f>SUM(J93:J95)</f>
        <v>656876044</v>
      </c>
      <c r="K97" s="32"/>
      <c r="L97" s="48">
        <f>SUM(L93:L95)</f>
        <v>-558076044</v>
      </c>
      <c r="M97" s="104">
        <f>SUM(M93:M95)</f>
        <v>-558076044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125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516123680</v>
      </c>
    </row>
    <row r="101" spans="2:19" x14ac:dyDescent="0.3">
      <c r="B101" s="16">
        <v>16.2</v>
      </c>
      <c r="C101" s="17" t="s">
        <v>39</v>
      </c>
      <c r="D101" s="39">
        <f>643357426+32349868088</f>
        <v>32993225514</v>
      </c>
      <c r="E101" s="99"/>
      <c r="F101" s="100">
        <f>SUM(D101:E101)</f>
        <v>32993225514</v>
      </c>
      <c r="G101" s="32"/>
      <c r="H101" s="39">
        <v>16297746</v>
      </c>
      <c r="I101" s="99">
        <v>32460804088</v>
      </c>
      <c r="J101" s="100">
        <f>SUM(H101:I101)</f>
        <v>32477101834</v>
      </c>
      <c r="K101" s="32"/>
      <c r="L101" s="39">
        <f>D101-H101</f>
        <v>32976927768</v>
      </c>
      <c r="M101" s="100">
        <f>F101-J101</f>
        <v>516123680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32993225514</v>
      </c>
      <c r="E103" s="103">
        <f>SUM(E100:E101)</f>
        <v>0</v>
      </c>
      <c r="F103" s="104">
        <f>SUM(F100:F101)</f>
        <v>32993225514</v>
      </c>
      <c r="G103" s="32"/>
      <c r="H103" s="48">
        <f>SUM(H100:H101)</f>
        <v>16297746</v>
      </c>
      <c r="I103" s="103">
        <f>SUM(I100:I101)</f>
        <v>32460804088</v>
      </c>
      <c r="J103" s="104">
        <f>SUM(J100:J101)</f>
        <v>32477101834</v>
      </c>
      <c r="K103" s="32"/>
      <c r="L103" s="48">
        <f>SUM(L100:L101)</f>
        <v>32976927768</v>
      </c>
      <c r="M103" s="104">
        <f>SUM(M100:M101)</f>
        <v>516123680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>
        <v>0</v>
      </c>
      <c r="E106" s="125"/>
      <c r="F106" s="98">
        <f>SUM(D106:E106)</f>
        <v>0</v>
      </c>
      <c r="G106" s="32"/>
      <c r="H106" s="54">
        <v>0</v>
      </c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64174721789</v>
      </c>
      <c r="E110" s="66">
        <f t="shared" ref="E110:Q110" si="40">SUM(E28,E42,E50,E58,E66,E72,E78,E90,E97,E103,E84,E108)</f>
        <v>-415627900</v>
      </c>
      <c r="F110" s="66">
        <f t="shared" si="40"/>
        <v>63759093889</v>
      </c>
      <c r="G110" s="32"/>
      <c r="H110" s="66">
        <f t="shared" si="40"/>
        <v>67549828958</v>
      </c>
      <c r="I110" s="66">
        <f t="shared" si="40"/>
        <v>-4207191475</v>
      </c>
      <c r="J110" s="66">
        <f t="shared" si="40"/>
        <v>63342637483</v>
      </c>
      <c r="K110" s="32"/>
      <c r="L110" s="66">
        <f t="shared" si="40"/>
        <v>-3375107169</v>
      </c>
      <c r="M110" s="66">
        <f t="shared" si="40"/>
        <v>416456406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>
        <v>0</v>
      </c>
      <c r="I114" s="71"/>
      <c r="J114" s="135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>
        <v>1025578270.6804</v>
      </c>
      <c r="I115" s="74"/>
      <c r="J115" s="136">
        <f>SUM(H115:I115)</f>
        <v>1025578270.6804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>
        <v>0</v>
      </c>
      <c r="I117" s="71"/>
      <c r="J117" s="135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>
        <v>0</v>
      </c>
      <c r="I118" s="74"/>
      <c r="J118" s="136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>
        <v>0</v>
      </c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CBC6-90B2-4322-AE2D-2202D5095C7A}">
  <sheetPr>
    <tabColor rgb="FF00B050"/>
  </sheetPr>
  <dimension ref="B1:S120"/>
  <sheetViews>
    <sheetView zoomScale="80" zoomScaleNormal="80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6.44140625" customWidth="1"/>
    <col min="5" max="5" width="14.44140625" customWidth="1"/>
    <col min="6" max="6" width="15.88671875" customWidth="1"/>
    <col min="7" max="7" width="1.109375" customWidth="1"/>
    <col min="8" max="8" width="15.44140625" customWidth="1"/>
    <col min="9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3.88671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List'!B31</f>
        <v>CGX Resources Inc.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List'!C31</f>
        <v>12927665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2371059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19803555</v>
      </c>
      <c r="E15" s="101"/>
      <c r="F15" s="102">
        <f t="shared" si="0"/>
        <v>19803555</v>
      </c>
      <c r="G15" s="32"/>
      <c r="H15" s="44">
        <v>19803555</v>
      </c>
      <c r="I15" s="101"/>
      <c r="J15" s="102">
        <f t="shared" si="1"/>
        <v>19803555</v>
      </c>
      <c r="K15" s="32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/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>
        <v>2371059</v>
      </c>
      <c r="E20" s="99"/>
      <c r="F20" s="100">
        <f t="shared" si="0"/>
        <v>2371059</v>
      </c>
      <c r="G20" s="32"/>
      <c r="H20" s="39"/>
      <c r="I20" s="99"/>
      <c r="J20" s="100">
        <f t="shared" si="1"/>
        <v>0</v>
      </c>
      <c r="K20" s="32"/>
      <c r="L20" s="39">
        <f t="shared" si="2"/>
        <v>2371059</v>
      </c>
      <c r="M20" s="100">
        <f t="shared" si="3"/>
        <v>2371059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22174614</v>
      </c>
      <c r="E28" s="103">
        <f>SUM(E11:E26)</f>
        <v>0</v>
      </c>
      <c r="F28" s="104">
        <f>SUM(F11:F26)</f>
        <v>22174614</v>
      </c>
      <c r="G28" s="32"/>
      <c r="H28" s="48">
        <f>SUM(H11:H26)</f>
        <v>19803555</v>
      </c>
      <c r="I28" s="103">
        <f>SUM(I11:I26)</f>
        <v>0</v>
      </c>
      <c r="J28" s="104">
        <f>SUM(J11:J26)</f>
        <v>19803555</v>
      </c>
      <c r="K28" s="32"/>
      <c r="L28" s="48">
        <f>SUM(L11:L26)</f>
        <v>2371059</v>
      </c>
      <c r="M28" s="104">
        <f>SUM(M11:M26)</f>
        <v>2371059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21267000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/>
      <c r="I32" s="99"/>
      <c r="J32" s="10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417000</v>
      </c>
      <c r="E34" s="99"/>
      <c r="F34" s="100">
        <f t="shared" ref="F34:F41" si="4">SUM(D34:E34)</f>
        <v>417000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417000</v>
      </c>
      <c r="M34" s="100">
        <f t="shared" ref="M34:M41" si="7">F34-J34</f>
        <v>417000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>
        <v>20850000</v>
      </c>
      <c r="E35" s="101"/>
      <c r="F35" s="102">
        <f t="shared" si="4"/>
        <v>20850000</v>
      </c>
      <c r="G35" s="32"/>
      <c r="H35" s="44"/>
      <c r="I35" s="101"/>
      <c r="J35" s="102">
        <f t="shared" si="5"/>
        <v>0</v>
      </c>
      <c r="K35" s="32"/>
      <c r="L35" s="44">
        <f t="shared" si="6"/>
        <v>20850000</v>
      </c>
      <c r="M35" s="102">
        <f t="shared" si="7"/>
        <v>20850000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/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21267000</v>
      </c>
      <c r="E42" s="103">
        <f>SUM(E31:E41)</f>
        <v>0</v>
      </c>
      <c r="F42" s="104">
        <f>SUM(F31:F41)</f>
        <v>21267000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21267000</v>
      </c>
      <c r="M42" s="104">
        <f>SUM(M31:M41)</f>
        <v>21267000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1953000</v>
      </c>
      <c r="E61" s="96"/>
      <c r="F61" s="98">
        <f>SUM(D61:E61)</f>
        <v>1953000</v>
      </c>
      <c r="G61" s="32"/>
      <c r="H61" s="54"/>
      <c r="I61" s="96"/>
      <c r="J61" s="98">
        <f>SUM(H61:I61)</f>
        <v>0</v>
      </c>
      <c r="K61" s="32"/>
      <c r="L61" s="54">
        <f>D61-H61</f>
        <v>1953000</v>
      </c>
      <c r="M61" s="98">
        <f>F61-J61</f>
        <v>1953000</v>
      </c>
      <c r="N61" s="32"/>
      <c r="O61" s="35"/>
      <c r="P61" s="36"/>
      <c r="Q61" s="37"/>
      <c r="S61" s="15">
        <f>SUMIF(M61:M65,"&gt;0")</f>
        <v>2596500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643500</v>
      </c>
      <c r="E64" s="99"/>
      <c r="F64" s="100">
        <f t="shared" ref="F64" si="24">SUM(D64:E64)</f>
        <v>643500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643500</v>
      </c>
      <c r="M64" s="100">
        <f t="shared" ref="M64" si="27">F64-J64</f>
        <v>643500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2596500</v>
      </c>
      <c r="E66" s="103">
        <f t="shared" ref="E66:F66" si="28">SUM(E61:E64)</f>
        <v>0</v>
      </c>
      <c r="F66" s="104">
        <f t="shared" si="28"/>
        <v>2596500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2596500</v>
      </c>
      <c r="M66" s="104">
        <f t="shared" si="30"/>
        <v>2596500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4843299</v>
      </c>
      <c r="E69" s="96"/>
      <c r="F69" s="98">
        <f>SUM(D69:E69)</f>
        <v>4843299</v>
      </c>
      <c r="G69" s="32"/>
      <c r="H69" s="54"/>
      <c r="I69" s="96"/>
      <c r="J69" s="98">
        <f>SUM(H69:I69)</f>
        <v>0</v>
      </c>
      <c r="K69" s="32"/>
      <c r="L69" s="54">
        <f>D69-H69</f>
        <v>4843299</v>
      </c>
      <c r="M69" s="98">
        <f>F69-J69</f>
        <v>4843299</v>
      </c>
      <c r="N69" s="32"/>
      <c r="O69" s="35"/>
      <c r="P69" s="36"/>
      <c r="Q69" s="37"/>
      <c r="S69" s="15">
        <f>SUMIF(M69:M70,"&gt;0")</f>
        <v>4843299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4843299</v>
      </c>
      <c r="E72" s="103">
        <f t="shared" ref="E72:F72" si="32">SUM(E69:E70)</f>
        <v>0</v>
      </c>
      <c r="F72" s="104">
        <f t="shared" si="32"/>
        <v>4843299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4843299</v>
      </c>
      <c r="M72" s="104">
        <f t="shared" si="34"/>
        <v>4843299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6507665</v>
      </c>
      <c r="E75" s="125"/>
      <c r="F75" s="98">
        <f>SUM(D75:E75)</f>
        <v>6507665</v>
      </c>
      <c r="G75" s="32"/>
      <c r="H75" s="54">
        <v>6507665</v>
      </c>
      <c r="I75" s="96"/>
      <c r="J75" s="98">
        <f>SUM(H75:I75)</f>
        <v>6507665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6507665</v>
      </c>
      <c r="E78" s="103">
        <f t="shared" ref="E78:F78" si="36">SUM(E75:E76)</f>
        <v>0</v>
      </c>
      <c r="F78" s="104">
        <f t="shared" si="36"/>
        <v>6507665</v>
      </c>
      <c r="G78" s="32"/>
      <c r="H78" s="48">
        <f t="shared" ref="H78:J78" si="37">SUM(H75:H76)</f>
        <v>6507665</v>
      </c>
      <c r="I78" s="103">
        <f t="shared" si="37"/>
        <v>0</v>
      </c>
      <c r="J78" s="104">
        <f t="shared" si="37"/>
        <v>6507665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97"/>
      <c r="I79" s="97"/>
      <c r="J79" s="97"/>
      <c r="K79" s="32"/>
      <c r="L79" s="97"/>
      <c r="M79" s="97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125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97"/>
      <c r="I85" s="97"/>
      <c r="J85" s="97"/>
      <c r="K85" s="32"/>
      <c r="L85" s="97"/>
      <c r="M85" s="97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125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97"/>
      <c r="I91" s="97"/>
      <c r="J91" s="97"/>
      <c r="K91" s="32"/>
      <c r="L91" s="97"/>
      <c r="M91" s="97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125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125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57389078</v>
      </c>
      <c r="E110" s="66">
        <f t="shared" ref="E110:Q110" si="40">SUM(E28,E42,E50,E58,E66,E72,E78,E90,E97,E103,E84,E108)</f>
        <v>0</v>
      </c>
      <c r="F110" s="66">
        <f t="shared" si="40"/>
        <v>57389078</v>
      </c>
      <c r="G110" s="32"/>
      <c r="H110" s="66">
        <f t="shared" si="40"/>
        <v>26311220</v>
      </c>
      <c r="I110" s="66">
        <f t="shared" si="40"/>
        <v>0</v>
      </c>
      <c r="J110" s="66">
        <f t="shared" si="40"/>
        <v>26311220</v>
      </c>
      <c r="K110" s="32"/>
      <c r="L110" s="66">
        <f t="shared" si="40"/>
        <v>31077858</v>
      </c>
      <c r="M110" s="66">
        <f t="shared" si="40"/>
        <v>31077858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>
        <v>65998</v>
      </c>
      <c r="I114" s="71"/>
      <c r="J114" s="135">
        <f>SUM(H114:I114)</f>
        <v>65998</v>
      </c>
    </row>
    <row r="115" spans="2:10" ht="15" thickBot="1" x14ac:dyDescent="0.35">
      <c r="B115" s="68">
        <v>9.1999999999999993</v>
      </c>
      <c r="C115" s="69" t="s">
        <v>88</v>
      </c>
      <c r="H115" s="119">
        <v>0</v>
      </c>
      <c r="I115" s="74"/>
      <c r="J115" s="136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>
        <v>0</v>
      </c>
      <c r="I117" s="71"/>
      <c r="J117" s="135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>
        <v>0</v>
      </c>
      <c r="I118" s="74"/>
      <c r="J118" s="136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>
        <v>0</v>
      </c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C1C1-A757-4B29-A4F7-75F5C7C4F8D4}">
  <sheetPr>
    <tabColor rgb="FF00B050"/>
  </sheetPr>
  <dimension ref="B1:S126"/>
  <sheetViews>
    <sheetView topLeftCell="C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3.88671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List'!B32</f>
        <v>Eco Orinduik BV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List'!C32</f>
        <v>13829063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/>
      <c r="E15" s="101"/>
      <c r="F15" s="102">
        <f t="shared" si="0"/>
        <v>0</v>
      </c>
      <c r="G15" s="32"/>
      <c r="H15" s="44"/>
      <c r="I15" s="101"/>
      <c r="J15" s="102">
        <f t="shared" si="1"/>
        <v>0</v>
      </c>
      <c r="K15" s="32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/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/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0</v>
      </c>
      <c r="E28" s="103">
        <f>SUM(E11:E26)</f>
        <v>0</v>
      </c>
      <c r="F28" s="104">
        <f>SUM(F11:F26)</f>
        <v>0</v>
      </c>
      <c r="G28" s="32"/>
      <c r="H28" s="48">
        <f>SUM(H11:H26)</f>
        <v>0</v>
      </c>
      <c r="I28" s="103">
        <f>SUM(I11:I26)</f>
        <v>0</v>
      </c>
      <c r="J28" s="104">
        <f>SUM(J11:J26)</f>
        <v>0</v>
      </c>
      <c r="K28" s="32"/>
      <c r="L28" s="48">
        <f>SUM(L11:L26)</f>
        <v>0</v>
      </c>
      <c r="M28" s="104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624000</v>
      </c>
    </row>
    <row r="32" spans="2:19" x14ac:dyDescent="0.3">
      <c r="B32" s="16">
        <v>2.2999999999999998</v>
      </c>
      <c r="C32" s="38" t="s">
        <v>43</v>
      </c>
      <c r="D32" s="39">
        <v>8340000</v>
      </c>
      <c r="E32" s="99"/>
      <c r="F32" s="100">
        <f>SUM(D32:E32)</f>
        <v>8340000</v>
      </c>
      <c r="G32" s="32"/>
      <c r="H32" s="39">
        <f>40000*210.45</f>
        <v>8418000</v>
      </c>
      <c r="I32" s="99"/>
      <c r="J32" s="100">
        <f>SUM(H32:I32)</f>
        <v>8418000</v>
      </c>
      <c r="K32" s="32"/>
      <c r="L32" s="39">
        <f>D32-H32</f>
        <v>-78000</v>
      </c>
      <c r="M32" s="100">
        <f>F32-J32</f>
        <v>-78000</v>
      </c>
      <c r="N32" s="32"/>
      <c r="O32" s="41"/>
      <c r="P32" s="40"/>
      <c r="Q32" s="42"/>
      <c r="S32" s="15">
        <f>SUMIF(M31:M41,"&lt;0")</f>
        <v>-126750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>
        <v>624000</v>
      </c>
      <c r="E34" s="99"/>
      <c r="F34" s="100">
        <f t="shared" ref="F34:F41" si="4">SUM(D34:E34)</f>
        <v>624000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624000</v>
      </c>
      <c r="M34" s="100">
        <f t="shared" ref="M34:M41" si="7">F34-J34</f>
        <v>624000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>
        <v>5212500</v>
      </c>
      <c r="E37" s="101"/>
      <c r="F37" s="102">
        <f t="shared" si="4"/>
        <v>5212500</v>
      </c>
      <c r="G37" s="32"/>
      <c r="H37" s="44">
        <f>25000*210.45</f>
        <v>5261250</v>
      </c>
      <c r="I37" s="101"/>
      <c r="J37" s="102">
        <f t="shared" si="5"/>
        <v>5261250</v>
      </c>
      <c r="K37" s="32"/>
      <c r="L37" s="44">
        <f t="shared" si="6"/>
        <v>-48750</v>
      </c>
      <c r="M37" s="102">
        <f t="shared" si="7"/>
        <v>-48750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14176500</v>
      </c>
      <c r="E42" s="103">
        <f>SUM(E31:E41)</f>
        <v>0</v>
      </c>
      <c r="F42" s="104">
        <f>SUM(F31:F41)</f>
        <v>14176500</v>
      </c>
      <c r="G42" s="32"/>
      <c r="H42" s="48">
        <f>SUM(H31:H41)</f>
        <v>13679250</v>
      </c>
      <c r="I42" s="103">
        <f>SUM(I31:I41)</f>
        <v>0</v>
      </c>
      <c r="J42" s="104">
        <f>SUM(J31:J41)</f>
        <v>13679250</v>
      </c>
      <c r="K42" s="32"/>
      <c r="L42" s="48">
        <f>SUM(L31:L41)</f>
        <v>497250</v>
      </c>
      <c r="M42" s="104">
        <f>SUM(M31:M41)</f>
        <v>497250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>
        <v>0</v>
      </c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>
        <v>0</v>
      </c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>
        <v>0</v>
      </c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>
        <v>0</v>
      </c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>
        <v>0</v>
      </c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>
        <v>0</v>
      </c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>
        <v>0</v>
      </c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>
        <v>0</v>
      </c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>
        <v>0</v>
      </c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>
        <v>0</v>
      </c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>
        <v>0</v>
      </c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0</v>
      </c>
      <c r="E75" s="96"/>
      <c r="F75" s="98">
        <f>SUM(D75:E75)</f>
        <v>0</v>
      </c>
      <c r="G75" s="32"/>
      <c r="H75" s="54">
        <v>0</v>
      </c>
      <c r="I75" s="96"/>
      <c r="J75" s="98">
        <f>SUM(H75:I75)</f>
        <v>0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>
        <v>0</v>
      </c>
      <c r="E76" s="99"/>
      <c r="F76" s="100">
        <f>SUM(D76:E76)</f>
        <v>0</v>
      </c>
      <c r="G76" s="32"/>
      <c r="H76" s="39">
        <v>0</v>
      </c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0</v>
      </c>
      <c r="E78" s="103">
        <f t="shared" ref="E78:F78" si="36">SUM(E75:E76)</f>
        <v>0</v>
      </c>
      <c r="F78" s="104">
        <f t="shared" si="36"/>
        <v>0</v>
      </c>
      <c r="G78" s="32"/>
      <c r="H78" s="48">
        <f t="shared" ref="H78:J78" si="37">SUM(H75:H76)</f>
        <v>0</v>
      </c>
      <c r="I78" s="103">
        <f t="shared" si="37"/>
        <v>0</v>
      </c>
      <c r="J78" s="104">
        <f t="shared" si="37"/>
        <v>0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>
        <v>0</v>
      </c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>
        <v>0</v>
      </c>
      <c r="E82" s="99"/>
      <c r="F82" s="100">
        <f>SUM(D82:E82)</f>
        <v>0</v>
      </c>
      <c r="G82" s="32"/>
      <c r="H82" s="39">
        <v>0</v>
      </c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>
        <v>0</v>
      </c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>
        <v>0</v>
      </c>
      <c r="E88" s="99"/>
      <c r="F88" s="100">
        <f>SUM(D88:E88)</f>
        <v>0</v>
      </c>
      <c r="G88" s="32"/>
      <c r="H88" s="39">
        <v>0</v>
      </c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>
        <v>0</v>
      </c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>
        <v>0</v>
      </c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>
        <v>0</v>
      </c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  <c r="H98" s="137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>
        <v>0</v>
      </c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>
        <v>0</v>
      </c>
      <c r="E101" s="99"/>
      <c r="F101" s="100">
        <f>SUM(D101:E101)</f>
        <v>0</v>
      </c>
      <c r="G101" s="32"/>
      <c r="H101" s="39">
        <v>0</v>
      </c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>
        <v>0</v>
      </c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14176500</v>
      </c>
      <c r="E110" s="66">
        <f t="shared" ref="E110:Q110" si="40">SUM(E28,E42,E50,E58,E66,E72,E78,E90,E97,E103,E84,E108)</f>
        <v>0</v>
      </c>
      <c r="F110" s="66">
        <f t="shared" si="40"/>
        <v>14176500</v>
      </c>
      <c r="G110" s="32"/>
      <c r="H110" s="66">
        <f t="shared" si="40"/>
        <v>13679250</v>
      </c>
      <c r="I110" s="66">
        <f t="shared" si="40"/>
        <v>0</v>
      </c>
      <c r="J110" s="66">
        <f t="shared" si="40"/>
        <v>13679250</v>
      </c>
      <c r="K110" s="32"/>
      <c r="L110" s="66">
        <f t="shared" si="40"/>
        <v>497250</v>
      </c>
      <c r="M110" s="66">
        <f t="shared" si="40"/>
        <v>497250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  <c r="H111" s="137"/>
    </row>
    <row r="112" spans="2:19" ht="15" thickBot="1" x14ac:dyDescent="0.35">
      <c r="B112" s="67" t="s">
        <v>85</v>
      </c>
      <c r="H112" s="137"/>
    </row>
    <row r="113" spans="2:13" ht="14.85" customHeight="1" thickBot="1" x14ac:dyDescent="0.35">
      <c r="B113" s="181" t="s">
        <v>86</v>
      </c>
      <c r="C113" s="182"/>
      <c r="H113" s="137"/>
    </row>
    <row r="114" spans="2:13" ht="15" thickBot="1" x14ac:dyDescent="0.35">
      <c r="B114" s="68">
        <v>9.1</v>
      </c>
      <c r="C114" s="69" t="s">
        <v>87</v>
      </c>
      <c r="H114" s="84">
        <v>0</v>
      </c>
      <c r="I114" s="71"/>
      <c r="J114" s="138">
        <f>SUM(H114:I114)</f>
        <v>0</v>
      </c>
    </row>
    <row r="115" spans="2:13" ht="15" thickBot="1" x14ac:dyDescent="0.35">
      <c r="B115" s="68">
        <v>9.1999999999999993</v>
      </c>
      <c r="C115" s="69" t="s">
        <v>88</v>
      </c>
      <c r="H115" s="86">
        <f>1014000+(94620*210.45)</f>
        <v>20926779</v>
      </c>
      <c r="I115" s="74"/>
      <c r="J115" s="113">
        <f>SUM(H115:I115)</f>
        <v>20926779</v>
      </c>
    </row>
    <row r="116" spans="2:13" ht="15" thickBot="1" x14ac:dyDescent="0.35">
      <c r="B116" s="181" t="s">
        <v>89</v>
      </c>
      <c r="C116" s="182"/>
      <c r="H116" s="137"/>
    </row>
    <row r="117" spans="2:13" ht="15" thickBot="1" x14ac:dyDescent="0.35">
      <c r="B117" s="68">
        <v>10.1</v>
      </c>
      <c r="C117" s="69" t="s">
        <v>90</v>
      </c>
      <c r="H117" s="84">
        <v>0</v>
      </c>
      <c r="I117" s="71"/>
      <c r="J117" s="138">
        <f>SUM(H117:I117)</f>
        <v>0</v>
      </c>
    </row>
    <row r="118" spans="2:13" ht="15" thickBot="1" x14ac:dyDescent="0.35">
      <c r="B118" s="68">
        <v>10.199999999999999</v>
      </c>
      <c r="C118" s="69" t="s">
        <v>91</v>
      </c>
      <c r="H118" s="86"/>
      <c r="I118" s="74"/>
      <c r="J118" s="113">
        <f>SUM(H118:I118)</f>
        <v>0</v>
      </c>
    </row>
    <row r="119" spans="2:13" ht="15" thickBot="1" x14ac:dyDescent="0.35">
      <c r="B119" s="181" t="s">
        <v>92</v>
      </c>
      <c r="C119" s="182"/>
      <c r="H119" s="137"/>
    </row>
    <row r="120" spans="2:13" ht="15" thickBot="1" x14ac:dyDescent="0.35">
      <c r="B120" s="68">
        <v>11.1</v>
      </c>
      <c r="C120" s="69" t="s">
        <v>93</v>
      </c>
      <c r="H120" s="139">
        <v>0</v>
      </c>
      <c r="I120" s="78"/>
      <c r="J120" s="79"/>
    </row>
    <row r="121" spans="2:13" x14ac:dyDescent="0.3">
      <c r="H121" s="137"/>
    </row>
    <row r="122" spans="2:13" x14ac:dyDescent="0.3">
      <c r="H122" s="137"/>
    </row>
    <row r="123" spans="2:13" x14ac:dyDescent="0.3">
      <c r="H123" s="137"/>
    </row>
    <row r="126" spans="2:13" x14ac:dyDescent="0.3">
      <c r="M126" t="s">
        <v>99</v>
      </c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CD5E-66C5-4A51-A140-D92E2319E677}">
  <sheetPr>
    <tabColor rgb="FF00B050"/>
  </sheetPr>
  <dimension ref="B1:S120"/>
  <sheetViews>
    <sheetView topLeftCell="D1" workbookViewId="0">
      <selection activeCell="O3" sqref="O3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4" width="15.109375" customWidth="1"/>
    <col min="5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2" width="15.44140625" customWidth="1"/>
    <col min="13" max="13" width="14.44140625" customWidth="1"/>
    <col min="14" max="14" width="1.109375" customWidth="1"/>
    <col min="15" max="17" width="16.109375" customWidth="1"/>
    <col min="19" max="19" width="12.8867187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List'!B33</f>
        <v>Repsol Exploracion Guyana, S.A.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List'!C33</f>
        <v>14797602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3085544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49052615</v>
      </c>
      <c r="E15" s="101"/>
      <c r="F15" s="102">
        <f t="shared" si="0"/>
        <v>49052615</v>
      </c>
      <c r="G15" s="32"/>
      <c r="H15" s="44">
        <v>46599299</v>
      </c>
      <c r="I15" s="101"/>
      <c r="J15" s="102">
        <f t="shared" si="1"/>
        <v>46599299</v>
      </c>
      <c r="K15" s="32"/>
      <c r="L15" s="44">
        <f t="shared" si="2"/>
        <v>2453316</v>
      </c>
      <c r="M15" s="102">
        <f t="shared" si="3"/>
        <v>2453316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/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>
        <v>632228</v>
      </c>
      <c r="E20" s="99"/>
      <c r="F20" s="100">
        <f t="shared" si="0"/>
        <v>632228</v>
      </c>
      <c r="G20" s="32"/>
      <c r="H20" s="39"/>
      <c r="I20" s="99"/>
      <c r="J20" s="100">
        <f t="shared" si="1"/>
        <v>0</v>
      </c>
      <c r="K20" s="32"/>
      <c r="L20" s="39">
        <f t="shared" si="2"/>
        <v>632228</v>
      </c>
      <c r="M20" s="100">
        <f t="shared" si="3"/>
        <v>632228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49684843</v>
      </c>
      <c r="E28" s="103">
        <f>SUM(E11:E26)</f>
        <v>0</v>
      </c>
      <c r="F28" s="104">
        <f>SUM(F11:F26)</f>
        <v>49684843</v>
      </c>
      <c r="G28" s="32"/>
      <c r="H28" s="48">
        <f>SUM(H11:H26)</f>
        <v>46599299</v>
      </c>
      <c r="I28" s="103">
        <f>SUM(I11:I26)</f>
        <v>0</v>
      </c>
      <c r="J28" s="104">
        <f>SUM(J11:J26)</f>
        <v>46599299</v>
      </c>
      <c r="K28" s="32"/>
      <c r="L28" s="48">
        <f>SUM(L11:L26)</f>
        <v>3085544</v>
      </c>
      <c r="M28" s="104">
        <f>SUM(M11:M26)</f>
        <v>3085544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>
        <v>20850000</v>
      </c>
      <c r="E32" s="99"/>
      <c r="F32" s="100">
        <f>SUM(D32:E32)</f>
        <v>20850000</v>
      </c>
      <c r="G32" s="32"/>
      <c r="H32" s="39">
        <f>100000*210.45</f>
        <v>21045000</v>
      </c>
      <c r="I32" s="99"/>
      <c r="J32" s="100">
        <f>SUM(H32:I32)</f>
        <v>21045000</v>
      </c>
      <c r="K32" s="32"/>
      <c r="L32" s="39">
        <f>D32-H32</f>
        <v>-195000</v>
      </c>
      <c r="M32" s="100">
        <f>F32-J32</f>
        <v>-195000</v>
      </c>
      <c r="N32" s="32"/>
      <c r="O32" s="41"/>
      <c r="P32" s="40"/>
      <c r="Q32" s="42"/>
      <c r="S32" s="15">
        <f>SUMIF(M31:M41,"&lt;0")</f>
        <v>-253500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>
        <v>6255000</v>
      </c>
      <c r="E37" s="101"/>
      <c r="F37" s="102">
        <f t="shared" si="4"/>
        <v>6255000</v>
      </c>
      <c r="G37" s="32"/>
      <c r="H37" s="44">
        <f>30000*210.45</f>
        <v>6313500</v>
      </c>
      <c r="I37" s="101"/>
      <c r="J37" s="102">
        <f t="shared" si="5"/>
        <v>6313500</v>
      </c>
      <c r="K37" s="32"/>
      <c r="L37" s="44">
        <f t="shared" si="6"/>
        <v>-58500</v>
      </c>
      <c r="M37" s="102">
        <f t="shared" si="7"/>
        <v>-58500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27105000</v>
      </c>
      <c r="E42" s="103">
        <f>SUM(E31:E41)</f>
        <v>0</v>
      </c>
      <c r="F42" s="104">
        <f>SUM(F31:F41)</f>
        <v>27105000</v>
      </c>
      <c r="G42" s="32"/>
      <c r="H42" s="48">
        <f>SUM(H31:H41)</f>
        <v>27358500</v>
      </c>
      <c r="I42" s="103">
        <f>SUM(I31:I41)</f>
        <v>0</v>
      </c>
      <c r="J42" s="104">
        <f>SUM(J31:J41)</f>
        <v>27358500</v>
      </c>
      <c r="K42" s="32"/>
      <c r="L42" s="48">
        <f>SUM(L31:L41)</f>
        <v>-253500</v>
      </c>
      <c r="M42" s="104">
        <f>SUM(M31:M41)</f>
        <v>-253500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1994850</v>
      </c>
      <c r="E61" s="96"/>
      <c r="F61" s="98">
        <f>SUM(D61:E61)</f>
        <v>1994850</v>
      </c>
      <c r="G61" s="32"/>
      <c r="H61" s="54"/>
      <c r="I61" s="96"/>
      <c r="J61" s="98">
        <f>SUM(H61:I61)</f>
        <v>0</v>
      </c>
      <c r="K61" s="32"/>
      <c r="L61" s="54">
        <f>D61-H61</f>
        <v>1994850</v>
      </c>
      <c r="M61" s="98">
        <f>F61-J61</f>
        <v>1994850</v>
      </c>
      <c r="N61" s="32"/>
      <c r="O61" s="35"/>
      <c r="P61" s="36"/>
      <c r="Q61" s="37"/>
      <c r="S61" s="15">
        <f>SUMIF(M61:M65,"&gt;0")</f>
        <v>1994850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1994850</v>
      </c>
      <c r="E66" s="103">
        <f t="shared" ref="E66:F66" si="28">SUM(E61:E64)</f>
        <v>0</v>
      </c>
      <c r="F66" s="104">
        <f t="shared" si="28"/>
        <v>1994850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1994850</v>
      </c>
      <c r="M66" s="104">
        <f t="shared" si="30"/>
        <v>1994850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1672718</v>
      </c>
      <c r="E69" s="96"/>
      <c r="F69" s="98">
        <f>SUM(D69:E69)</f>
        <v>1672718</v>
      </c>
      <c r="G69" s="32"/>
      <c r="H69" s="54"/>
      <c r="I69" s="96"/>
      <c r="J69" s="98">
        <f>SUM(H69:I69)</f>
        <v>0</v>
      </c>
      <c r="K69" s="32"/>
      <c r="L69" s="54">
        <f>D69-H69</f>
        <v>1672718</v>
      </c>
      <c r="M69" s="98">
        <f>F69-J69</f>
        <v>1672718</v>
      </c>
      <c r="N69" s="32"/>
      <c r="O69" s="35"/>
      <c r="P69" s="36"/>
      <c r="Q69" s="37"/>
      <c r="S69" s="15">
        <f>SUMIF(M69:M70,"&gt;0")</f>
        <v>1672718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1672718</v>
      </c>
      <c r="E72" s="103">
        <f t="shared" ref="E72:F72" si="32">SUM(E69:E70)</f>
        <v>0</v>
      </c>
      <c r="F72" s="104">
        <f t="shared" si="32"/>
        <v>1672718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1672718</v>
      </c>
      <c r="M72" s="104">
        <f t="shared" si="34"/>
        <v>1672718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1881600</v>
      </c>
      <c r="E75" s="96"/>
      <c r="F75" s="98">
        <f>SUM(D75:E75)</f>
        <v>1881600</v>
      </c>
      <c r="G75" s="32"/>
      <c r="H75" s="54">
        <v>1920800</v>
      </c>
      <c r="I75" s="96"/>
      <c r="J75" s="98">
        <f>SUM(H75:I75)</f>
        <v>1920800</v>
      </c>
      <c r="K75" s="32"/>
      <c r="L75" s="54">
        <f>D75-H75</f>
        <v>-39200</v>
      </c>
      <c r="M75" s="98">
        <f>F75-J75</f>
        <v>-39200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-39200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1881600</v>
      </c>
      <c r="E78" s="103">
        <f t="shared" ref="E78:F78" si="36">SUM(E75:E76)</f>
        <v>0</v>
      </c>
      <c r="F78" s="104">
        <f t="shared" si="36"/>
        <v>1881600</v>
      </c>
      <c r="G78" s="32"/>
      <c r="H78" s="48">
        <f t="shared" ref="H78:J78" si="37">SUM(H75:H76)</f>
        <v>1920800</v>
      </c>
      <c r="I78" s="103">
        <f t="shared" si="37"/>
        <v>0</v>
      </c>
      <c r="J78" s="104">
        <f t="shared" si="37"/>
        <v>1920800</v>
      </c>
      <c r="K78" s="32"/>
      <c r="L78" s="48">
        <f t="shared" ref="L78:M78" si="38">SUM(L75:L76)</f>
        <v>-39200</v>
      </c>
      <c r="M78" s="104">
        <f t="shared" si="38"/>
        <v>-39200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82339011</v>
      </c>
      <c r="E110" s="66">
        <f t="shared" ref="E110:Q110" si="40">SUM(E28,E42,E50,E58,E66,E72,E78,E90,E97,E103,E84,E108)</f>
        <v>0</v>
      </c>
      <c r="F110" s="66">
        <f t="shared" si="40"/>
        <v>82339011</v>
      </c>
      <c r="G110" s="32"/>
      <c r="H110" s="66">
        <f t="shared" si="40"/>
        <v>75878599</v>
      </c>
      <c r="I110" s="66">
        <f t="shared" si="40"/>
        <v>0</v>
      </c>
      <c r="J110" s="66">
        <f t="shared" si="40"/>
        <v>75878599</v>
      </c>
      <c r="K110" s="32"/>
      <c r="L110" s="66">
        <f t="shared" si="40"/>
        <v>6460412</v>
      </c>
      <c r="M110" s="66">
        <f t="shared" si="40"/>
        <v>6460412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>
        <f>10251.86*210.45+9046050</f>
        <v>11203553.936999999</v>
      </c>
      <c r="I114" s="117"/>
      <c r="J114" s="118">
        <f>SUM(H114:I114)</f>
        <v>11203553.936999999</v>
      </c>
    </row>
    <row r="115" spans="2:10" ht="15" thickBot="1" x14ac:dyDescent="0.35">
      <c r="B115" s="68">
        <v>9.1999999999999993</v>
      </c>
      <c r="C115" s="69" t="s">
        <v>88</v>
      </c>
      <c r="H115" s="119"/>
      <c r="I115" s="120"/>
      <c r="J115" s="121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>
        <v>0</v>
      </c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>
        <v>0</v>
      </c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>
        <v>0</v>
      </c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4877-31E2-4D3D-B954-52CD7D39DFD3}">
  <sheetPr>
    <tabColor rgb="FF00B050"/>
  </sheetPr>
  <dimension ref="B1:S120"/>
  <sheetViews>
    <sheetView topLeftCell="I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1.4414062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List'!B34</f>
        <v>Mid-Atlantic Oil &amp; Gas Inc.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 t="str">
        <f>'[1]Co Master List'!C34</f>
        <v>015540737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568308</v>
      </c>
    </row>
    <row r="12" spans="2:19" x14ac:dyDescent="0.3">
      <c r="B12" s="16">
        <v>1.2</v>
      </c>
      <c r="C12" s="17" t="s">
        <v>18</v>
      </c>
      <c r="D12" s="39">
        <v>79141</v>
      </c>
      <c r="E12" s="99"/>
      <c r="F12" s="100">
        <f>SUM(D12:E12)</f>
        <v>79141</v>
      </c>
      <c r="G12" s="32"/>
      <c r="H12" s="39"/>
      <c r="I12" s="99">
        <v>79141</v>
      </c>
      <c r="J12" s="100">
        <f>SUM(H12:I12)</f>
        <v>79141</v>
      </c>
      <c r="K12" s="32"/>
      <c r="L12" s="39">
        <f>D12-H12</f>
        <v>79141</v>
      </c>
      <c r="M12" s="100">
        <f>F12-J12</f>
        <v>0</v>
      </c>
      <c r="N12" s="32"/>
      <c r="O12" s="41"/>
      <c r="P12" s="40"/>
      <c r="Q12" s="42"/>
      <c r="S12" s="15">
        <f>SUMIF(M11:M26,"&lt;0")</f>
        <v>-13490</v>
      </c>
    </row>
    <row r="13" spans="2:19" x14ac:dyDescent="0.3">
      <c r="B13" s="10">
        <v>1.3</v>
      </c>
      <c r="C13" s="11" t="s">
        <v>19</v>
      </c>
      <c r="D13" s="44">
        <v>79141</v>
      </c>
      <c r="E13" s="101"/>
      <c r="F13" s="102">
        <f>SUM(D13:E13)</f>
        <v>79141</v>
      </c>
      <c r="G13" s="32"/>
      <c r="H13" s="44"/>
      <c r="I13" s="101">
        <v>79141</v>
      </c>
      <c r="J13" s="102">
        <f>SUM(H13:I13)</f>
        <v>79141</v>
      </c>
      <c r="K13" s="32"/>
      <c r="L13" s="44">
        <f>D13-H13</f>
        <v>79141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4827877</v>
      </c>
      <c r="E15" s="101"/>
      <c r="F15" s="102">
        <f t="shared" si="0"/>
        <v>4827877</v>
      </c>
      <c r="G15" s="32"/>
      <c r="H15" s="44">
        <v>4259569</v>
      </c>
      <c r="I15" s="101"/>
      <c r="J15" s="102">
        <f t="shared" si="1"/>
        <v>4259569</v>
      </c>
      <c r="K15" s="32"/>
      <c r="L15" s="44">
        <f t="shared" si="2"/>
        <v>568308</v>
      </c>
      <c r="M15" s="102">
        <f t="shared" si="3"/>
        <v>568308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>
        <v>2059824</v>
      </c>
      <c r="E18" s="99"/>
      <c r="F18" s="100">
        <f t="shared" si="0"/>
        <v>2059824</v>
      </c>
      <c r="G18" s="32"/>
      <c r="H18" s="100">
        <v>866250</v>
      </c>
      <c r="I18" s="99">
        <v>1193574</v>
      </c>
      <c r="J18" s="100">
        <f t="shared" si="1"/>
        <v>2059824</v>
      </c>
      <c r="K18" s="32"/>
      <c r="L18" s="39">
        <f t="shared" si="2"/>
        <v>1193574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/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>SUM(H23:I23)</f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>
        <v>623676</v>
      </c>
      <c r="I25" s="101">
        <f>-623676+13490</f>
        <v>-610186</v>
      </c>
      <c r="J25" s="102">
        <f t="shared" si="1"/>
        <v>13490</v>
      </c>
      <c r="K25" s="32"/>
      <c r="L25" s="44">
        <f t="shared" si="2"/>
        <v>-623676</v>
      </c>
      <c r="M25" s="102">
        <f t="shared" si="3"/>
        <v>-13490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7045983</v>
      </c>
      <c r="E28" s="103">
        <f>SUM(E11:E26)</f>
        <v>0</v>
      </c>
      <c r="F28" s="104">
        <f>SUM(F11:F26)</f>
        <v>7045983</v>
      </c>
      <c r="G28" s="32"/>
      <c r="H28" s="48">
        <f>SUM(H11:H26)</f>
        <v>5749495</v>
      </c>
      <c r="I28" s="103">
        <f>SUM(I11:I26)</f>
        <v>741670</v>
      </c>
      <c r="J28" s="104">
        <f>SUM(J11:J26)</f>
        <v>6491165</v>
      </c>
      <c r="K28" s="32"/>
      <c r="L28" s="48">
        <f>SUM(L11:L26)</f>
        <v>1296488</v>
      </c>
      <c r="M28" s="104">
        <f>SUM(M11:M26)</f>
        <v>554818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/>
      <c r="I32" s="99"/>
      <c r="J32" s="10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/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/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/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1128578</v>
      </c>
      <c r="E75" s="96"/>
      <c r="F75" s="98">
        <f>SUM(D75:E75)</f>
        <v>1128578</v>
      </c>
      <c r="G75" s="32"/>
      <c r="H75" s="54">
        <v>986588</v>
      </c>
      <c r="I75" s="96"/>
      <c r="J75" s="98">
        <f>SUM(H75:I75)</f>
        <v>986588</v>
      </c>
      <c r="K75" s="32"/>
      <c r="L75" s="54">
        <f>D75-H75</f>
        <v>141990</v>
      </c>
      <c r="M75" s="98">
        <f>F75-J75</f>
        <v>141990</v>
      </c>
      <c r="N75" s="32"/>
      <c r="O75" s="35"/>
      <c r="P75" s="36"/>
      <c r="Q75" s="37"/>
      <c r="S75" s="15">
        <f>SUMIF(M75:M76,"&gt;0")</f>
        <v>141990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1128578</v>
      </c>
      <c r="E78" s="103">
        <f t="shared" ref="E78:F78" si="36">SUM(E75:E76)</f>
        <v>0</v>
      </c>
      <c r="F78" s="104">
        <f t="shared" si="36"/>
        <v>1128578</v>
      </c>
      <c r="G78" s="32"/>
      <c r="H78" s="48">
        <f t="shared" ref="H78:J78" si="37">SUM(H75:H76)</f>
        <v>986588</v>
      </c>
      <c r="I78" s="103">
        <f t="shared" si="37"/>
        <v>0</v>
      </c>
      <c r="J78" s="104">
        <f t="shared" si="37"/>
        <v>986588</v>
      </c>
      <c r="K78" s="32"/>
      <c r="L78" s="48">
        <f t="shared" ref="L78:M78" si="38">SUM(L75:L76)</f>
        <v>141990</v>
      </c>
      <c r="M78" s="104">
        <f t="shared" si="38"/>
        <v>141990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8174561</v>
      </c>
      <c r="E110" s="66">
        <f t="shared" ref="E110:Q110" si="40">SUM(E28,E42,E50,E58,E66,E72,E78,E90,E97,E103,E84,E108)</f>
        <v>0</v>
      </c>
      <c r="F110" s="66">
        <f t="shared" si="40"/>
        <v>8174561</v>
      </c>
      <c r="G110" s="32"/>
      <c r="H110" s="66">
        <f t="shared" si="40"/>
        <v>6736083</v>
      </c>
      <c r="I110" s="66">
        <f t="shared" si="40"/>
        <v>741670</v>
      </c>
      <c r="J110" s="66">
        <f t="shared" si="40"/>
        <v>7477753</v>
      </c>
      <c r="K110" s="32"/>
      <c r="L110" s="66">
        <f t="shared" si="40"/>
        <v>1438478</v>
      </c>
      <c r="M110" s="66">
        <f t="shared" si="40"/>
        <v>696808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/>
      <c r="I114" s="117"/>
      <c r="J114" s="118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/>
      <c r="I115" s="120"/>
      <c r="J115" s="121">
        <f>SUM(H115:I115)</f>
        <v>0</v>
      </c>
    </row>
    <row r="116" spans="2:10" ht="15" thickBot="1" x14ac:dyDescent="0.35">
      <c r="B116" s="181" t="s">
        <v>89</v>
      </c>
      <c r="C116" s="182"/>
      <c r="H116" s="15"/>
      <c r="I116" s="15"/>
      <c r="J116" s="15"/>
    </row>
    <row r="117" spans="2:10" ht="15" thickBot="1" x14ac:dyDescent="0.35">
      <c r="B117" s="68">
        <v>10.1</v>
      </c>
      <c r="C117" s="69" t="s">
        <v>90</v>
      </c>
      <c r="H117" s="116"/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/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  <c r="H119" s="15"/>
      <c r="I119" s="15"/>
      <c r="J119" s="15"/>
    </row>
    <row r="120" spans="2:10" ht="15" thickBot="1" x14ac:dyDescent="0.35">
      <c r="B120" s="68">
        <v>11.1</v>
      </c>
      <c r="C120" s="69" t="s">
        <v>93</v>
      </c>
      <c r="H120" s="122"/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0774-6D27-4932-B4FE-B24B65736EAB}">
  <sheetPr>
    <tabColor rgb="FF00B050"/>
  </sheetPr>
  <dimension ref="B1:S120"/>
  <sheetViews>
    <sheetView topLeftCell="I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List'!B35</f>
        <v>ON Energy Inc.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List'!C35</f>
        <v>10398193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/>
      <c r="E15" s="101"/>
      <c r="F15" s="102">
        <f t="shared" si="0"/>
        <v>0</v>
      </c>
      <c r="G15" s="32"/>
      <c r="H15" s="44"/>
      <c r="I15" s="101"/>
      <c r="J15" s="102">
        <f t="shared" si="1"/>
        <v>0</v>
      </c>
      <c r="K15" s="32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/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/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0</v>
      </c>
      <c r="E28" s="103">
        <f>SUM(E11:E26)</f>
        <v>0</v>
      </c>
      <c r="F28" s="104">
        <f>SUM(F11:F26)</f>
        <v>0</v>
      </c>
      <c r="G28" s="32"/>
      <c r="H28" s="48">
        <f>SUM(H11:H26)</f>
        <v>0</v>
      </c>
      <c r="I28" s="103">
        <f>SUM(I11:I26)</f>
        <v>0</v>
      </c>
      <c r="J28" s="104">
        <f>SUM(J11:J26)</f>
        <v>0</v>
      </c>
      <c r="K28" s="32"/>
      <c r="L28" s="48">
        <f>SUM(L11:L26)</f>
        <v>0</v>
      </c>
      <c r="M28" s="104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/>
      <c r="I32" s="99"/>
      <c r="J32" s="10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/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/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/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/>
      <c r="E75" s="96"/>
      <c r="F75" s="98">
        <f>SUM(D75:E75)</f>
        <v>0</v>
      </c>
      <c r="G75" s="32"/>
      <c r="H75" s="54"/>
      <c r="I75" s="96"/>
      <c r="J75" s="98">
        <f>SUM(H75:I75)</f>
        <v>0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0</v>
      </c>
      <c r="E78" s="103">
        <f t="shared" ref="E78:F78" si="36">SUM(E75:E76)</f>
        <v>0</v>
      </c>
      <c r="F78" s="104">
        <f t="shared" si="36"/>
        <v>0</v>
      </c>
      <c r="G78" s="32"/>
      <c r="H78" s="48">
        <f t="shared" ref="H78:J78" si="37">SUM(H75:H76)</f>
        <v>0</v>
      </c>
      <c r="I78" s="103">
        <f t="shared" si="37"/>
        <v>0</v>
      </c>
      <c r="J78" s="104">
        <f t="shared" si="37"/>
        <v>0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0</v>
      </c>
      <c r="E110" s="66">
        <f t="shared" ref="E110:Q110" si="40">SUM(E28,E42,E50,E58,E66,E72,E78,E90,E97,E103,E84,E108)</f>
        <v>0</v>
      </c>
      <c r="F110" s="66">
        <f t="shared" si="40"/>
        <v>0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0</v>
      </c>
      <c r="M110" s="66">
        <f t="shared" si="40"/>
        <v>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>
        <v>0</v>
      </c>
      <c r="I114" s="117"/>
      <c r="J114" s="118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>
        <v>0</v>
      </c>
      <c r="I115" s="120"/>
      <c r="J115" s="121">
        <f>SUM(H115:I115)</f>
        <v>0</v>
      </c>
    </row>
    <row r="116" spans="2:10" ht="15" thickBot="1" x14ac:dyDescent="0.35">
      <c r="B116" s="181" t="s">
        <v>89</v>
      </c>
      <c r="C116" s="182"/>
      <c r="H116" s="15"/>
      <c r="I116" s="15"/>
      <c r="J116" s="15"/>
    </row>
    <row r="117" spans="2:10" ht="15" thickBot="1" x14ac:dyDescent="0.35">
      <c r="B117" s="68">
        <v>10.1</v>
      </c>
      <c r="C117" s="69" t="s">
        <v>90</v>
      </c>
      <c r="H117" s="116">
        <v>0</v>
      </c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>
        <v>0</v>
      </c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  <c r="H119" s="15"/>
      <c r="I119" s="15"/>
      <c r="J119" s="15"/>
    </row>
    <row r="120" spans="2:10" ht="15" thickBot="1" x14ac:dyDescent="0.35">
      <c r="B120" s="68">
        <v>11.1</v>
      </c>
      <c r="C120" s="69" t="s">
        <v>93</v>
      </c>
      <c r="H120" s="122">
        <v>0</v>
      </c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7ADC-953E-4139-AFDF-BE47E470CB6B}">
  <sheetPr>
    <tabColor rgb="FF00B050"/>
  </sheetPr>
  <dimension ref="B1:S120"/>
  <sheetViews>
    <sheetView topLeftCell="F1" zoomScale="94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List'!B36</f>
        <v>Cataleya Energy Limited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 t="str">
        <f>'[1]Co Master List'!C36</f>
        <v>016967653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97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735462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97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97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97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>
        <v>25962915</v>
      </c>
      <c r="E15" s="101"/>
      <c r="F15" s="102">
        <f t="shared" si="0"/>
        <v>25962915</v>
      </c>
      <c r="G15" s="32"/>
      <c r="H15" s="44">
        <v>25227453</v>
      </c>
      <c r="I15" s="101"/>
      <c r="J15" s="102">
        <f t="shared" si="1"/>
        <v>25227453</v>
      </c>
      <c r="K15" s="97"/>
      <c r="L15" s="44">
        <f t="shared" si="2"/>
        <v>735462</v>
      </c>
      <c r="M15" s="102">
        <f t="shared" si="3"/>
        <v>735462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97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97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/>
      <c r="I18" s="99"/>
      <c r="J18" s="100">
        <f t="shared" si="1"/>
        <v>0</v>
      </c>
      <c r="K18" s="97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97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/>
      <c r="I20" s="99"/>
      <c r="J20" s="100">
        <f t="shared" si="1"/>
        <v>0</v>
      </c>
      <c r="K20" s="97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97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97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97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97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97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97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114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25962915</v>
      </c>
      <c r="E28" s="103">
        <f>SUM(E11:E26)</f>
        <v>0</v>
      </c>
      <c r="F28" s="104">
        <f>SUM(F11:F26)</f>
        <v>25962915</v>
      </c>
      <c r="G28" s="32"/>
      <c r="H28" s="48">
        <f>SUM(H11:H26)</f>
        <v>25227453</v>
      </c>
      <c r="I28" s="103">
        <f>SUM(I11:I26)</f>
        <v>0</v>
      </c>
      <c r="J28" s="104">
        <f>SUM(J11:J26)</f>
        <v>25227453</v>
      </c>
      <c r="K28" s="97"/>
      <c r="L28" s="48">
        <f>SUM(L11:L26)</f>
        <v>735462</v>
      </c>
      <c r="M28" s="104">
        <f>SUM(M11:M26)</f>
        <v>735462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/>
      <c r="I32" s="99"/>
      <c r="J32" s="10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/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/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/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991200</v>
      </c>
      <c r="E75" s="96"/>
      <c r="F75" s="98">
        <f>SUM(D75:E75)</f>
        <v>991200</v>
      </c>
      <c r="G75" s="32"/>
      <c r="H75" s="54">
        <v>991200</v>
      </c>
      <c r="I75" s="96"/>
      <c r="J75" s="98">
        <f>SUM(H75:I75)</f>
        <v>991200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991200</v>
      </c>
      <c r="E78" s="103">
        <f t="shared" ref="E78:F78" si="36">SUM(E75:E76)</f>
        <v>0</v>
      </c>
      <c r="F78" s="104">
        <f t="shared" si="36"/>
        <v>991200</v>
      </c>
      <c r="G78" s="32"/>
      <c r="H78" s="48">
        <f t="shared" ref="H78:J78" si="37">SUM(H75:H76)</f>
        <v>991200</v>
      </c>
      <c r="I78" s="103">
        <f t="shared" si="37"/>
        <v>0</v>
      </c>
      <c r="J78" s="104">
        <f t="shared" si="37"/>
        <v>991200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26954115</v>
      </c>
      <c r="E110" s="66">
        <f t="shared" ref="E110:Q110" si="40">SUM(E28,E42,E50,E58,E66,E72,E78,E90,E97,E103,E84,E108)</f>
        <v>0</v>
      </c>
      <c r="F110" s="66">
        <f t="shared" si="40"/>
        <v>26954115</v>
      </c>
      <c r="G110" s="32"/>
      <c r="H110" s="66">
        <f t="shared" si="40"/>
        <v>26218653</v>
      </c>
      <c r="I110" s="66">
        <f t="shared" si="40"/>
        <v>0</v>
      </c>
      <c r="J110" s="66">
        <f t="shared" si="40"/>
        <v>26218653</v>
      </c>
      <c r="K110" s="32"/>
      <c r="L110" s="66">
        <f t="shared" si="40"/>
        <v>735462</v>
      </c>
      <c r="M110" s="66">
        <f t="shared" si="40"/>
        <v>735462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/>
      <c r="I114" s="117"/>
      <c r="J114" s="118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/>
      <c r="I115" s="120">
        <v>6875196</v>
      </c>
      <c r="J115" s="121">
        <f>SUM(H115:I115)</f>
        <v>6875196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/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/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/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97C9-1CD4-4DF2-87A4-E0FCD631F92D}">
  <sheetPr>
    <tabColor rgb="FFFFFF00"/>
  </sheetPr>
  <dimension ref="B1:S120"/>
  <sheetViews>
    <sheetView topLeftCell="F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List'!B37</f>
        <v>ExxonMobil Guyana Canje Limited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List'!C37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 t="shared" ref="F11:F26" si="0">SUM(D11:E11)</f>
        <v>0</v>
      </c>
      <c r="G11" s="32"/>
      <c r="H11" s="35"/>
      <c r="I11" s="36"/>
      <c r="J11" s="37">
        <f t="shared" ref="J11:J26" si="1">SUM(H11:I11)</f>
        <v>0</v>
      </c>
      <c r="K11" s="32"/>
      <c r="L11" s="35">
        <f t="shared" ref="L11:L26" si="2">D11-H11</f>
        <v>0</v>
      </c>
      <c r="M11" s="37">
        <f t="shared" ref="M11:M26" si="3"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 t="shared" si="0"/>
        <v>0</v>
      </c>
      <c r="G12" s="32"/>
      <c r="H12" s="41"/>
      <c r="I12" s="40"/>
      <c r="J12" s="42">
        <f t="shared" si="1"/>
        <v>0</v>
      </c>
      <c r="K12" s="32"/>
      <c r="L12" s="41">
        <f t="shared" si="2"/>
        <v>0</v>
      </c>
      <c r="M12" s="42">
        <f t="shared" si="3"/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 t="shared" si="0"/>
        <v>0</v>
      </c>
      <c r="G13" s="32"/>
      <c r="H13" s="46"/>
      <c r="I13" s="45"/>
      <c r="J13" s="47">
        <f t="shared" si="1"/>
        <v>0</v>
      </c>
      <c r="K13" s="32"/>
      <c r="L13" s="46">
        <f t="shared" si="2"/>
        <v>0</v>
      </c>
      <c r="M13" s="47">
        <f t="shared" si="3"/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si="0"/>
        <v>0</v>
      </c>
      <c r="G14" s="32"/>
      <c r="H14" s="41"/>
      <c r="I14" s="40"/>
      <c r="J14" s="42">
        <f t="shared" si="1"/>
        <v>0</v>
      </c>
      <c r="K14" s="32"/>
      <c r="L14" s="41">
        <f t="shared" si="2"/>
        <v>0</v>
      </c>
      <c r="M14" s="42">
        <f t="shared" si="3"/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/>
      <c r="E20" s="40"/>
      <c r="F20" s="42">
        <f t="shared" si="0"/>
        <v>0</v>
      </c>
      <c r="G20" s="32"/>
      <c r="H20" s="41"/>
      <c r="I20" s="40"/>
      <c r="J20" s="42">
        <f t="shared" si="1"/>
        <v>0</v>
      </c>
      <c r="K20" s="32"/>
      <c r="L20" s="41">
        <f t="shared" si="2"/>
        <v>0</v>
      </c>
      <c r="M20" s="42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0</v>
      </c>
      <c r="E28" s="49">
        <f>SUM(E11:E26)</f>
        <v>0</v>
      </c>
      <c r="F28" s="50">
        <f>SUM(F11:F26)</f>
        <v>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0</v>
      </c>
      <c r="M28" s="50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37">
        <f t="shared" ref="F31:F41" si="4">SUM(D31:E31)</f>
        <v>0</v>
      </c>
      <c r="G31" s="32"/>
      <c r="H31" s="35"/>
      <c r="I31" s="36"/>
      <c r="J31" s="37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/>
      <c r="E32" s="40"/>
      <c r="F32" s="42">
        <f t="shared" si="4"/>
        <v>0</v>
      </c>
      <c r="G32" s="32"/>
      <c r="H32" s="41"/>
      <c r="I32" s="40"/>
      <c r="J32" s="42">
        <f t="shared" si="5"/>
        <v>0</v>
      </c>
      <c r="K32" s="32"/>
      <c r="L32" s="41">
        <f t="shared" si="6"/>
        <v>0</v>
      </c>
      <c r="M32" s="42">
        <f t="shared" si="7"/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6"/>
      <c r="E33" s="45"/>
      <c r="F33" s="47">
        <f t="shared" si="4"/>
        <v>0</v>
      </c>
      <c r="G33" s="32"/>
      <c r="H33" s="46"/>
      <c r="I33" s="45"/>
      <c r="J33" s="47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/>
      <c r="E34" s="40"/>
      <c r="F34" s="42">
        <f t="shared" si="4"/>
        <v>0</v>
      </c>
      <c r="G34" s="32"/>
      <c r="H34" s="41"/>
      <c r="I34" s="40"/>
      <c r="J34" s="42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6"/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/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6"/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/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/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/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>SUM(D48:E48)</f>
        <v>0</v>
      </c>
      <c r="G48" s="32"/>
      <c r="H48" s="41"/>
      <c r="I48" s="40"/>
      <c r="J48" s="42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>SUM(D49:E49)</f>
        <v>0</v>
      </c>
      <c r="G49" s="32"/>
      <c r="H49" s="46"/>
      <c r="I49" s="45"/>
      <c r="J49" s="47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4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40"/>
      <c r="F56" s="42">
        <f>SUM(D56:E56)</f>
        <v>0</v>
      </c>
      <c r="G56" s="32"/>
      <c r="H56" s="41"/>
      <c r="I56" s="40"/>
      <c r="J56" s="42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45"/>
      <c r="F57" s="47">
        <f>SUM(D57:E57)</f>
        <v>0</v>
      </c>
      <c r="G57" s="32"/>
      <c r="H57" s="46"/>
      <c r="I57" s="45"/>
      <c r="J57" s="47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42">
        <f>SUM(D64:E64)</f>
        <v>0</v>
      </c>
      <c r="G64" s="32"/>
      <c r="H64" s="41"/>
      <c r="I64" s="40"/>
      <c r="J64" s="42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>SUM(E69:E70)</f>
        <v>0</v>
      </c>
      <c r="F72" s="50">
        <f>SUM(F69:F70)</f>
        <v>0</v>
      </c>
      <c r="G72" s="32"/>
      <c r="H72" s="51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0</v>
      </c>
      <c r="E75" s="36"/>
      <c r="F75" s="37">
        <f>SUM(D75:E75)</f>
        <v>0</v>
      </c>
      <c r="G75" s="32"/>
      <c r="H75" s="35"/>
      <c r="I75" s="36"/>
      <c r="J75" s="37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>SUM(E75:E76)</f>
        <v>0</v>
      </c>
      <c r="F78" s="50">
        <f>SUM(F75:F76)</f>
        <v>0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0</v>
      </c>
      <c r="M78" s="50">
        <f>SUM(M75:M76)</f>
        <v>0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/>
      <c r="E100" s="36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0</v>
      </c>
      <c r="E110" s="66">
        <f t="shared" ref="E110:Q110" si="8">SUM(E28,E42,E50,E58,E66,E72,E78,E90,E97,E103,E84,E108)</f>
        <v>0</v>
      </c>
      <c r="F110" s="66">
        <f t="shared" si="8"/>
        <v>0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0</v>
      </c>
      <c r="M110" s="66">
        <f t="shared" si="8"/>
        <v>0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DEB2-BC19-4CBE-8F0E-E722F86D7460}">
  <sheetPr>
    <tabColor rgb="FFFFFF00"/>
  </sheetPr>
  <dimension ref="B1:S120"/>
  <sheetViews>
    <sheetView topLeftCell="J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List'!B38</f>
        <v>ExxonMobil Guyana Kaieteur Limited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List'!C38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 t="shared" ref="F11:F26" si="0">SUM(D11:E11)</f>
        <v>0</v>
      </c>
      <c r="G11" s="32"/>
      <c r="H11" s="35"/>
      <c r="I11" s="36"/>
      <c r="J11" s="37">
        <f t="shared" ref="J11:J26" si="1">SUM(H11:I11)</f>
        <v>0</v>
      </c>
      <c r="K11" s="32"/>
      <c r="L11" s="35">
        <f t="shared" ref="L11:L26" si="2">D11-H11</f>
        <v>0</v>
      </c>
      <c r="M11" s="37">
        <f t="shared" ref="M11:M26" si="3"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 t="shared" si="0"/>
        <v>0</v>
      </c>
      <c r="G12" s="32"/>
      <c r="H12" s="41"/>
      <c r="I12" s="40"/>
      <c r="J12" s="42">
        <f t="shared" si="1"/>
        <v>0</v>
      </c>
      <c r="K12" s="32"/>
      <c r="L12" s="41">
        <f t="shared" si="2"/>
        <v>0</v>
      </c>
      <c r="M12" s="42">
        <f t="shared" si="3"/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 t="shared" si="0"/>
        <v>0</v>
      </c>
      <c r="G13" s="32"/>
      <c r="H13" s="46"/>
      <c r="I13" s="45"/>
      <c r="J13" s="47">
        <f t="shared" si="1"/>
        <v>0</v>
      </c>
      <c r="K13" s="32"/>
      <c r="L13" s="46">
        <f t="shared" si="2"/>
        <v>0</v>
      </c>
      <c r="M13" s="47">
        <f t="shared" si="3"/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si="0"/>
        <v>0</v>
      </c>
      <c r="G14" s="32"/>
      <c r="H14" s="41"/>
      <c r="I14" s="40"/>
      <c r="J14" s="42">
        <f t="shared" si="1"/>
        <v>0</v>
      </c>
      <c r="K14" s="32"/>
      <c r="L14" s="41">
        <f t="shared" si="2"/>
        <v>0</v>
      </c>
      <c r="M14" s="42">
        <f t="shared" si="3"/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/>
      <c r="E20" s="40"/>
      <c r="F20" s="42">
        <f t="shared" si="0"/>
        <v>0</v>
      </c>
      <c r="G20" s="32"/>
      <c r="H20" s="41"/>
      <c r="I20" s="40"/>
      <c r="J20" s="42">
        <f t="shared" si="1"/>
        <v>0</v>
      </c>
      <c r="K20" s="32"/>
      <c r="L20" s="41">
        <f t="shared" si="2"/>
        <v>0</v>
      </c>
      <c r="M20" s="42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0</v>
      </c>
      <c r="E28" s="49">
        <f>SUM(E11:E26)</f>
        <v>0</v>
      </c>
      <c r="F28" s="50">
        <f>SUM(F11:F26)</f>
        <v>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0</v>
      </c>
      <c r="M28" s="50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37">
        <f t="shared" ref="F31:F41" si="4">SUM(D31:E31)</f>
        <v>0</v>
      </c>
      <c r="G31" s="32"/>
      <c r="H31" s="35"/>
      <c r="I31" s="36"/>
      <c r="J31" s="37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/>
      <c r="E32" s="40"/>
      <c r="F32" s="42">
        <f t="shared" si="4"/>
        <v>0</v>
      </c>
      <c r="G32" s="32"/>
      <c r="H32" s="41"/>
      <c r="I32" s="40"/>
      <c r="J32" s="42">
        <f t="shared" si="5"/>
        <v>0</v>
      </c>
      <c r="K32" s="32"/>
      <c r="L32" s="41">
        <f t="shared" si="6"/>
        <v>0</v>
      </c>
      <c r="M32" s="42">
        <f t="shared" si="7"/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6"/>
      <c r="E33" s="45"/>
      <c r="F33" s="47">
        <f t="shared" si="4"/>
        <v>0</v>
      </c>
      <c r="G33" s="32"/>
      <c r="H33" s="46"/>
      <c r="I33" s="45"/>
      <c r="J33" s="47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/>
      <c r="E34" s="40"/>
      <c r="F34" s="42">
        <f t="shared" si="4"/>
        <v>0</v>
      </c>
      <c r="G34" s="32"/>
      <c r="H34" s="41"/>
      <c r="I34" s="40"/>
      <c r="J34" s="42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6"/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/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46"/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/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/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/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>SUM(D48:E48)</f>
        <v>0</v>
      </c>
      <c r="G48" s="32"/>
      <c r="H48" s="41"/>
      <c r="I48" s="40"/>
      <c r="J48" s="42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>SUM(D49:E49)</f>
        <v>0</v>
      </c>
      <c r="G49" s="32"/>
      <c r="H49" s="46"/>
      <c r="I49" s="45"/>
      <c r="J49" s="47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4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40"/>
      <c r="F56" s="42">
        <f>SUM(D56:E56)</f>
        <v>0</v>
      </c>
      <c r="G56" s="32"/>
      <c r="H56" s="41"/>
      <c r="I56" s="40"/>
      <c r="J56" s="42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45"/>
      <c r="F57" s="47">
        <f>SUM(D57:E57)</f>
        <v>0</v>
      </c>
      <c r="G57" s="32"/>
      <c r="H57" s="46"/>
      <c r="I57" s="45"/>
      <c r="J57" s="47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42">
        <f>SUM(D64:E64)</f>
        <v>0</v>
      </c>
      <c r="G64" s="32"/>
      <c r="H64" s="41"/>
      <c r="I64" s="40"/>
      <c r="J64" s="42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>SUM(E69:E70)</f>
        <v>0</v>
      </c>
      <c r="F72" s="50">
        <f>SUM(F69:F70)</f>
        <v>0</v>
      </c>
      <c r="G72" s="32"/>
      <c r="H72" s="51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0</v>
      </c>
      <c r="E75" s="36"/>
      <c r="F75" s="37">
        <f>SUM(D75:E75)</f>
        <v>0</v>
      </c>
      <c r="G75" s="32"/>
      <c r="H75" s="35"/>
      <c r="I75" s="36"/>
      <c r="J75" s="37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>SUM(E75:E76)</f>
        <v>0</v>
      </c>
      <c r="F78" s="50">
        <f>SUM(F75:F76)</f>
        <v>0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0</v>
      </c>
      <c r="M78" s="50">
        <f>SUM(M75:M76)</f>
        <v>0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/>
      <c r="E100" s="36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0</v>
      </c>
      <c r="E110" s="66">
        <f t="shared" ref="E110:Q110" si="8">SUM(E28,E42,E50,E58,E66,E72,E78,E90,E97,E103,E84,E108)</f>
        <v>0</v>
      </c>
      <c r="F110" s="66">
        <f t="shared" si="8"/>
        <v>0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0</v>
      </c>
      <c r="M110" s="66">
        <f t="shared" si="8"/>
        <v>0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86F2-8820-4A14-84E9-40916958B799}">
  <sheetPr>
    <tabColor rgb="FF00B050"/>
  </sheetPr>
  <dimension ref="B1:S120"/>
  <sheetViews>
    <sheetView topLeftCell="F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List'!B39</f>
        <v>Hess Exploration Guyana Limited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List'!C39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>SUM(D12:E12)</f>
        <v>0</v>
      </c>
      <c r="G12" s="32"/>
      <c r="H12" s="41"/>
      <c r="I12" s="40"/>
      <c r="J12" s="42">
        <f>SUM(H12:I12)</f>
        <v>0</v>
      </c>
      <c r="K12" s="32"/>
      <c r="L12" s="41">
        <f>D12-H12</f>
        <v>0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>SUM(D13:E13)</f>
        <v>0</v>
      </c>
      <c r="G13" s="32"/>
      <c r="H13" s="46"/>
      <c r="I13" s="45"/>
      <c r="J13" s="47">
        <f>SUM(H13:I13)</f>
        <v>0</v>
      </c>
      <c r="K13" s="32"/>
      <c r="L13" s="46">
        <f>D13-H13</f>
        <v>0</v>
      </c>
      <c r="M13" s="47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/>
      <c r="E20" s="40"/>
      <c r="F20" s="42">
        <f t="shared" si="0"/>
        <v>0</v>
      </c>
      <c r="G20" s="32"/>
      <c r="H20" s="41"/>
      <c r="I20" s="40"/>
      <c r="J20" s="42">
        <f t="shared" si="1"/>
        <v>0</v>
      </c>
      <c r="K20" s="32"/>
      <c r="L20" s="41">
        <f t="shared" si="2"/>
        <v>0</v>
      </c>
      <c r="M20" s="42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0</v>
      </c>
      <c r="E28" s="49">
        <f>SUM(E11:E26)</f>
        <v>0</v>
      </c>
      <c r="F28" s="50">
        <f>SUM(F11:F26)</f>
        <v>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0</v>
      </c>
      <c r="M28" s="50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37">
        <f>SUM(D31:E31)</f>
        <v>0</v>
      </c>
      <c r="G31" s="32"/>
      <c r="H31" s="35"/>
      <c r="I31" s="36"/>
      <c r="J31" s="37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/>
      <c r="E32" s="40"/>
      <c r="F32" s="42">
        <f>SUM(D32:E32)</f>
        <v>0</v>
      </c>
      <c r="G32" s="32"/>
      <c r="H32" s="41"/>
      <c r="I32" s="40"/>
      <c r="J32" s="42">
        <f>SUM(H32:I32)</f>
        <v>0</v>
      </c>
      <c r="K32" s="32"/>
      <c r="L32" s="41">
        <f>D32-H32</f>
        <v>0</v>
      </c>
      <c r="M32" s="42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/>
      <c r="E33" s="45"/>
      <c r="F33" s="47">
        <f>SUM(D33:E33)</f>
        <v>0</v>
      </c>
      <c r="G33" s="32"/>
      <c r="H33" s="46"/>
      <c r="I33" s="45"/>
      <c r="J33" s="47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/>
      <c r="E34" s="40"/>
      <c r="F34" s="42">
        <f t="shared" ref="F34:F41" si="4">SUM(D34:E34)</f>
        <v>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/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/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/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/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/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/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 t="shared" ref="F48:F49" si="8">SUM(D48:E48)</f>
        <v>0</v>
      </c>
      <c r="G48" s="32"/>
      <c r="H48" s="41"/>
      <c r="I48" s="40"/>
      <c r="J48" s="42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 t="shared" si="8"/>
        <v>0</v>
      </c>
      <c r="G49" s="32"/>
      <c r="H49" s="46"/>
      <c r="I49" s="45"/>
      <c r="J49" s="47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 t="shared" ref="E50:F50" si="12">SUM(E45:E49)</f>
        <v>0</v>
      </c>
      <c r="F50" s="50">
        <f t="shared" si="12"/>
        <v>0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0</v>
      </c>
      <c r="M50" s="50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6">
        <v>0</v>
      </c>
      <c r="E63" s="45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42">
        <f t="shared" ref="F64" si="24">SUM(D64:E64)</f>
        <v>0</v>
      </c>
      <c r="G64" s="32"/>
      <c r="H64" s="41"/>
      <c r="I64" s="40"/>
      <c r="J64" s="42">
        <f t="shared" ref="J64" si="25">SUM(H64:I64)</f>
        <v>0</v>
      </c>
      <c r="K64" s="32"/>
      <c r="L64" s="41">
        <f t="shared" ref="L64" si="26">D64-H64</f>
        <v>0</v>
      </c>
      <c r="M64" s="42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 t="shared" ref="E66:F66" si="28">SUM(E61:E64)</f>
        <v>0</v>
      </c>
      <c r="F66" s="50">
        <f t="shared" si="28"/>
        <v>0</v>
      </c>
      <c r="G66" s="32"/>
      <c r="H66" s="51">
        <f t="shared" ref="H66:J66" si="29">SUM(H61:H64)</f>
        <v>0</v>
      </c>
      <c r="I66" s="49">
        <f t="shared" si="29"/>
        <v>0</v>
      </c>
      <c r="J66" s="50">
        <f t="shared" si="29"/>
        <v>0</v>
      </c>
      <c r="K66" s="32"/>
      <c r="L66" s="51">
        <f t="shared" ref="L66:M66" si="30">SUM(L61:L64)</f>
        <v>0</v>
      </c>
      <c r="M66" s="50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0</v>
      </c>
      <c r="E75" s="36"/>
      <c r="F75" s="37">
        <f>SUM(D75:E75)</f>
        <v>0</v>
      </c>
      <c r="G75" s="32"/>
      <c r="H75" s="35"/>
      <c r="I75" s="36"/>
      <c r="J75" s="37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 t="shared" ref="E78:F78" si="36">SUM(E75:E76)</f>
        <v>0</v>
      </c>
      <c r="F78" s="50">
        <f t="shared" si="36"/>
        <v>0</v>
      </c>
      <c r="G78" s="32"/>
      <c r="H78" s="51">
        <f t="shared" ref="H78:J78" si="37">SUM(H75:H76)</f>
        <v>0</v>
      </c>
      <c r="I78" s="49">
        <f t="shared" si="37"/>
        <v>0</v>
      </c>
      <c r="J78" s="50">
        <f t="shared" si="37"/>
        <v>0</v>
      </c>
      <c r="K78" s="32"/>
      <c r="L78" s="51">
        <f t="shared" ref="L78:M78" si="38">SUM(L75:L76)</f>
        <v>0</v>
      </c>
      <c r="M78" s="50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>
        <v>15637500000</v>
      </c>
      <c r="E100" s="36">
        <v>-15637500000</v>
      </c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15637500000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15637500000</v>
      </c>
      <c r="E103" s="49">
        <f>SUM(E100:E101)</f>
        <v>-15637500000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15637500000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15637500000</v>
      </c>
      <c r="E110" s="66">
        <f t="shared" ref="E110:Q110" si="40">SUM(E28,E42,E50,E58,E66,E72,E78,E90,E97,E103,E84,E108)</f>
        <v>-15637500000</v>
      </c>
      <c r="F110" s="66">
        <f t="shared" si="40"/>
        <v>0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15637500000</v>
      </c>
      <c r="M110" s="66">
        <f t="shared" si="40"/>
        <v>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7A70-28D4-484B-93ED-07CB3DDC8AF1}">
  <sheetPr>
    <tabColor rgb="FF00B050"/>
  </sheetPr>
  <dimension ref="B1:S120"/>
  <sheetViews>
    <sheetView topLeftCell="J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List'!B40</f>
        <v>Frontera Energy Guyana Corp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 t="str">
        <f>'[1]Co Master List'!C40</f>
        <v>017307010-3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>
        <v>0</v>
      </c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>
        <v>0</v>
      </c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>
        <v>0</v>
      </c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/>
      <c r="E15" s="101"/>
      <c r="F15" s="102">
        <f t="shared" si="0"/>
        <v>0</v>
      </c>
      <c r="G15" s="32"/>
      <c r="H15" s="44">
        <v>0</v>
      </c>
      <c r="I15" s="101"/>
      <c r="J15" s="102">
        <f t="shared" si="1"/>
        <v>0</v>
      </c>
      <c r="K15" s="32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>
        <v>0</v>
      </c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>
        <v>0</v>
      </c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>
        <v>0</v>
      </c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>
        <v>0</v>
      </c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>
        <v>0</v>
      </c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>
        <v>0</v>
      </c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>
        <v>0</v>
      </c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>
        <v>0</v>
      </c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>
        <v>0</v>
      </c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>
        <v>0</v>
      </c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0</v>
      </c>
      <c r="E28" s="103">
        <f>SUM(E11:E26)</f>
        <v>0</v>
      </c>
      <c r="F28" s="104">
        <f>SUM(F11:F26)</f>
        <v>0</v>
      </c>
      <c r="G28" s="32"/>
      <c r="H28" s="48">
        <f>SUM(H11:H26)</f>
        <v>0</v>
      </c>
      <c r="I28" s="103">
        <f>SUM(I11:I26)</f>
        <v>0</v>
      </c>
      <c r="J28" s="104">
        <f>SUM(J11:J26)</f>
        <v>0</v>
      </c>
      <c r="K28" s="32"/>
      <c r="L28" s="48">
        <f>SUM(L11:L26)</f>
        <v>0</v>
      </c>
      <c r="M28" s="104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>
        <v>0</v>
      </c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>
        <v>0</v>
      </c>
      <c r="I32" s="99"/>
      <c r="J32" s="10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>
        <v>0</v>
      </c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>
        <v>0</v>
      </c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>
        <v>0</v>
      </c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>
        <v>0</v>
      </c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>
        <v>0</v>
      </c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>
        <v>0</v>
      </c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>
        <v>0</v>
      </c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>
        <v>0</v>
      </c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>
        <v>0</v>
      </c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>
        <v>0</v>
      </c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>
        <v>0</v>
      </c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>
        <v>0</v>
      </c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>
        <v>0</v>
      </c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>
        <v>0</v>
      </c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>
        <v>0</v>
      </c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>
        <v>0</v>
      </c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>
        <v>0</v>
      </c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>
        <v>0</v>
      </c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>
        <v>0</v>
      </c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>
        <v>0</v>
      </c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0</v>
      </c>
      <c r="E75" s="96"/>
      <c r="F75" s="98">
        <f>SUM(D75:E75)</f>
        <v>0</v>
      </c>
      <c r="G75" s="32"/>
      <c r="H75" s="54">
        <v>0</v>
      </c>
      <c r="I75" s="96"/>
      <c r="J75" s="98">
        <f>SUM(H75:I75)</f>
        <v>0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>
        <v>0</v>
      </c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0</v>
      </c>
      <c r="E78" s="103">
        <f t="shared" ref="E78:F78" si="36">SUM(E75:E76)</f>
        <v>0</v>
      </c>
      <c r="F78" s="104">
        <f t="shared" si="36"/>
        <v>0</v>
      </c>
      <c r="G78" s="32"/>
      <c r="H78" s="48">
        <f t="shared" ref="H78:J78" si="37">SUM(H75:H76)</f>
        <v>0</v>
      </c>
      <c r="I78" s="103">
        <f t="shared" si="37"/>
        <v>0</v>
      </c>
      <c r="J78" s="104">
        <f t="shared" si="37"/>
        <v>0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>
        <v>0</v>
      </c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>
        <v>0</v>
      </c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>
        <v>0</v>
      </c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>
        <v>0</v>
      </c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>
        <v>0</v>
      </c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>
        <v>0</v>
      </c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>
        <v>0</v>
      </c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>
        <v>0</v>
      </c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>
        <v>0</v>
      </c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0</v>
      </c>
      <c r="E110" s="66">
        <f t="shared" ref="E110:Q110" si="40">SUM(E28,E42,E50,E58,E66,E72,E78,E90,E97,E103,E84,E108)</f>
        <v>0</v>
      </c>
      <c r="F110" s="66">
        <f t="shared" si="40"/>
        <v>0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0</v>
      </c>
      <c r="M110" s="66">
        <f t="shared" si="40"/>
        <v>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>
        <v>0</v>
      </c>
      <c r="I114" s="117"/>
      <c r="J114" s="118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>
        <v>0</v>
      </c>
      <c r="I115" s="120"/>
      <c r="J115" s="121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>
        <v>0</v>
      </c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>
        <v>0</v>
      </c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>
        <v>0</v>
      </c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7D1C-69B2-4562-B1D5-49CE396E3419}">
  <sheetPr>
    <tabColor rgb="FF00B050"/>
  </sheetPr>
  <dimension ref="B1:S120"/>
  <sheetViews>
    <sheetView topLeftCell="H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9.4414062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List'!B41</f>
        <v>TOQAP Guyana B.V.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List'!C41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>SUM(D12:E12)</f>
        <v>0</v>
      </c>
      <c r="G12" s="32"/>
      <c r="H12" s="41"/>
      <c r="I12" s="40"/>
      <c r="J12" s="42">
        <f>SUM(H12:I12)</f>
        <v>0</v>
      </c>
      <c r="K12" s="32"/>
      <c r="L12" s="41">
        <f>D12-H12</f>
        <v>0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>SUM(D13:E13)</f>
        <v>0</v>
      </c>
      <c r="G13" s="32"/>
      <c r="H13" s="46"/>
      <c r="I13" s="45"/>
      <c r="J13" s="47">
        <f>SUM(H13:I13)</f>
        <v>0</v>
      </c>
      <c r="K13" s="32"/>
      <c r="L13" s="46">
        <f>D13-H13</f>
        <v>0</v>
      </c>
      <c r="M13" s="47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/>
      <c r="E20" s="40"/>
      <c r="F20" s="42">
        <f t="shared" si="0"/>
        <v>0</v>
      </c>
      <c r="G20" s="32"/>
      <c r="H20" s="41"/>
      <c r="I20" s="40"/>
      <c r="J20" s="42">
        <f t="shared" si="1"/>
        <v>0</v>
      </c>
      <c r="K20" s="32"/>
      <c r="L20" s="41">
        <f t="shared" si="2"/>
        <v>0</v>
      </c>
      <c r="M20" s="42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0</v>
      </c>
      <c r="E28" s="49">
        <f>SUM(E11:E26)</f>
        <v>0</v>
      </c>
      <c r="F28" s="50">
        <f>SUM(F11:F26)</f>
        <v>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0</v>
      </c>
      <c r="M28" s="50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37">
        <f>SUM(D31:E31)</f>
        <v>0</v>
      </c>
      <c r="G31" s="32"/>
      <c r="H31" s="35"/>
      <c r="I31" s="36"/>
      <c r="J31" s="37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/>
      <c r="E32" s="40"/>
      <c r="F32" s="42">
        <f>SUM(D32:E32)</f>
        <v>0</v>
      </c>
      <c r="G32" s="32"/>
      <c r="H32" s="41"/>
      <c r="I32" s="40"/>
      <c r="J32" s="42">
        <f>SUM(H32:I32)</f>
        <v>0</v>
      </c>
      <c r="K32" s="32"/>
      <c r="L32" s="41">
        <f>D32-H32</f>
        <v>0</v>
      </c>
      <c r="M32" s="42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/>
      <c r="E33" s="45"/>
      <c r="F33" s="47">
        <f>SUM(D33:E33)</f>
        <v>0</v>
      </c>
      <c r="G33" s="32"/>
      <c r="H33" s="46"/>
      <c r="I33" s="45"/>
      <c r="J33" s="47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/>
      <c r="E34" s="40"/>
      <c r="F34" s="42">
        <f t="shared" ref="F34:F41" si="4">SUM(D34:E34)</f>
        <v>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/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/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/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/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/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/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 t="shared" ref="F48:F49" si="8">SUM(D48:E48)</f>
        <v>0</v>
      </c>
      <c r="G48" s="32"/>
      <c r="H48" s="41"/>
      <c r="I48" s="40"/>
      <c r="J48" s="42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 t="shared" si="8"/>
        <v>0</v>
      </c>
      <c r="G49" s="32"/>
      <c r="H49" s="46"/>
      <c r="I49" s="45"/>
      <c r="J49" s="47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 t="shared" ref="E50:F50" si="12">SUM(E45:E49)</f>
        <v>0</v>
      </c>
      <c r="F50" s="50">
        <f t="shared" si="12"/>
        <v>0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0</v>
      </c>
      <c r="M50" s="50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6">
        <v>0</v>
      </c>
      <c r="E63" s="45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42">
        <f t="shared" ref="F64" si="24">SUM(D64:E64)</f>
        <v>0</v>
      </c>
      <c r="G64" s="32"/>
      <c r="H64" s="41"/>
      <c r="I64" s="40"/>
      <c r="J64" s="42">
        <f t="shared" ref="J64" si="25">SUM(H64:I64)</f>
        <v>0</v>
      </c>
      <c r="K64" s="32"/>
      <c r="L64" s="41">
        <f t="shared" ref="L64" si="26">D64-H64</f>
        <v>0</v>
      </c>
      <c r="M64" s="42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 t="shared" ref="E66:F66" si="28">SUM(E61:E64)</f>
        <v>0</v>
      </c>
      <c r="F66" s="50">
        <f t="shared" si="28"/>
        <v>0</v>
      </c>
      <c r="G66" s="32"/>
      <c r="H66" s="51">
        <f t="shared" ref="H66:J66" si="29">SUM(H61:H64)</f>
        <v>0</v>
      </c>
      <c r="I66" s="49">
        <f t="shared" si="29"/>
        <v>0</v>
      </c>
      <c r="J66" s="50">
        <f t="shared" si="29"/>
        <v>0</v>
      </c>
      <c r="K66" s="32"/>
      <c r="L66" s="51">
        <f t="shared" ref="L66:M66" si="30">SUM(L61:L64)</f>
        <v>0</v>
      </c>
      <c r="M66" s="50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0</v>
      </c>
      <c r="E75" s="36"/>
      <c r="F75" s="37">
        <f>SUM(D75:E75)</f>
        <v>0</v>
      </c>
      <c r="G75" s="32"/>
      <c r="H75" s="35"/>
      <c r="I75" s="36"/>
      <c r="J75" s="37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 t="shared" ref="E78:F78" si="36">SUM(E75:E76)</f>
        <v>0</v>
      </c>
      <c r="F78" s="50">
        <f t="shared" si="36"/>
        <v>0</v>
      </c>
      <c r="G78" s="32"/>
      <c r="H78" s="51">
        <f t="shared" ref="H78:J78" si="37">SUM(H75:H76)</f>
        <v>0</v>
      </c>
      <c r="I78" s="49">
        <f t="shared" si="37"/>
        <v>0</v>
      </c>
      <c r="J78" s="50">
        <f t="shared" si="37"/>
        <v>0</v>
      </c>
      <c r="K78" s="32"/>
      <c r="L78" s="51">
        <f t="shared" ref="L78:M78" si="38">SUM(L75:L76)</f>
        <v>0</v>
      </c>
      <c r="M78" s="50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/>
      <c r="E100" s="36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0</v>
      </c>
      <c r="E110" s="66">
        <f t="shared" ref="E110:Q110" si="40">SUM(E28,E42,E50,E58,E66,E72,E78,E90,E97,E103,E84,E108)</f>
        <v>0</v>
      </c>
      <c r="F110" s="66">
        <f t="shared" si="40"/>
        <v>0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0</v>
      </c>
      <c r="M110" s="66">
        <f t="shared" si="40"/>
        <v>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3903-1BD6-4FD9-A49F-074617DCFA31}">
  <sheetPr>
    <tabColor rgb="FF00B050"/>
  </sheetPr>
  <dimension ref="B1:S120"/>
  <sheetViews>
    <sheetView topLeftCell="H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List'!B42</f>
        <v>JHI Associates (BVI) Inc.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List'!C42</f>
        <v>1878581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3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/>
      <c r="E15" s="101"/>
      <c r="F15" s="102">
        <f t="shared" si="0"/>
        <v>0</v>
      </c>
      <c r="G15" s="32"/>
      <c r="H15" s="44"/>
      <c r="I15" s="101"/>
      <c r="J15" s="102">
        <f t="shared" si="1"/>
        <v>0</v>
      </c>
      <c r="K15" s="32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/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/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0</v>
      </c>
      <c r="E28" s="103">
        <f>SUM(E11:E26)</f>
        <v>0</v>
      </c>
      <c r="F28" s="104">
        <f>SUM(F11:F26)</f>
        <v>0</v>
      </c>
      <c r="G28" s="32"/>
      <c r="H28" s="48">
        <f>SUM(H11:H26)</f>
        <v>0</v>
      </c>
      <c r="I28" s="103">
        <f>SUM(I11:I26)</f>
        <v>0</v>
      </c>
      <c r="J28" s="104">
        <f>SUM(J11:J26)</f>
        <v>0</v>
      </c>
      <c r="K28" s="32"/>
      <c r="L28" s="48">
        <f>SUM(L11:L26)</f>
        <v>0</v>
      </c>
      <c r="M28" s="104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>
        <v>18800000</v>
      </c>
      <c r="I32" s="99"/>
      <c r="J32" s="100">
        <f>SUM(H32:I32)</f>
        <v>18800000</v>
      </c>
      <c r="K32" s="32"/>
      <c r="L32" s="39">
        <f>D32-H32</f>
        <v>-18800000</v>
      </c>
      <c r="M32" s="100">
        <f>F32-J32</f>
        <v>-18800000</v>
      </c>
      <c r="N32" s="32"/>
      <c r="O32" s="41"/>
      <c r="P32" s="40"/>
      <c r="Q32" s="42"/>
      <c r="S32" s="15">
        <f>SUMIF(M31:M41,"&lt;0")</f>
        <v>-30300000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>
        <v>11500000</v>
      </c>
      <c r="I37" s="101"/>
      <c r="J37" s="102">
        <f t="shared" si="5"/>
        <v>11500000</v>
      </c>
      <c r="K37" s="32"/>
      <c r="L37" s="44">
        <f t="shared" si="6"/>
        <v>-11500000</v>
      </c>
      <c r="M37" s="102">
        <f t="shared" si="7"/>
        <v>-11500000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30300000</v>
      </c>
      <c r="I42" s="103">
        <f>SUM(I31:I41)</f>
        <v>0</v>
      </c>
      <c r="J42" s="104">
        <f>SUM(J31:J41)</f>
        <v>30300000</v>
      </c>
      <c r="K42" s="32"/>
      <c r="L42" s="48">
        <f>SUM(L31:L41)</f>
        <v>-30300000</v>
      </c>
      <c r="M42" s="104">
        <f>SUM(M31:M41)</f>
        <v>-30300000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/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/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0</v>
      </c>
      <c r="E75" s="96"/>
      <c r="F75" s="98">
        <f>SUM(D75:E75)</f>
        <v>0</v>
      </c>
      <c r="G75" s="32"/>
      <c r="H75" s="54"/>
      <c r="I75" s="96"/>
      <c r="J75" s="98">
        <f>SUM(H75:I75)</f>
        <v>0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0</v>
      </c>
      <c r="E78" s="103">
        <f t="shared" ref="E78:F78" si="36">SUM(E75:E76)</f>
        <v>0</v>
      </c>
      <c r="F78" s="104">
        <f t="shared" si="36"/>
        <v>0</v>
      </c>
      <c r="G78" s="32"/>
      <c r="H78" s="48">
        <f t="shared" ref="H78:J78" si="37">SUM(H75:H76)</f>
        <v>0</v>
      </c>
      <c r="I78" s="103">
        <f t="shared" si="37"/>
        <v>0</v>
      </c>
      <c r="J78" s="104">
        <f t="shared" si="37"/>
        <v>0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0</v>
      </c>
      <c r="E110" s="66">
        <f t="shared" ref="E110:Q110" si="40">SUM(E28,E42,E50,E58,E66,E72,E78,E90,E97,E103,E84,E108)</f>
        <v>0</v>
      </c>
      <c r="F110" s="66">
        <f t="shared" si="40"/>
        <v>0</v>
      </c>
      <c r="G110" s="32"/>
      <c r="H110" s="66">
        <f t="shared" si="40"/>
        <v>30300000</v>
      </c>
      <c r="I110" s="66">
        <f t="shared" si="40"/>
        <v>0</v>
      </c>
      <c r="J110" s="66">
        <f t="shared" si="40"/>
        <v>30300000</v>
      </c>
      <c r="K110" s="32"/>
      <c r="L110" s="66">
        <f t="shared" si="40"/>
        <v>-30300000</v>
      </c>
      <c r="M110" s="66">
        <f t="shared" si="40"/>
        <v>-30300000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/>
      <c r="I114" s="117"/>
      <c r="J114" s="118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/>
      <c r="I115" s="120"/>
      <c r="J115" s="121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/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/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/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1B35-29AD-43BF-B3A0-7EC6661234DD}">
  <sheetPr>
    <tabColor rgb="FF00B050"/>
  </sheetPr>
  <dimension ref="B1:S120"/>
  <sheetViews>
    <sheetView topLeftCell="F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List'!B43</f>
        <v>Total E&amp;P Guyana B.V.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List'!C43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>SUM(D12:E12)</f>
        <v>0</v>
      </c>
      <c r="G12" s="32"/>
      <c r="H12" s="41"/>
      <c r="I12" s="40"/>
      <c r="J12" s="42">
        <f>SUM(H12:I12)</f>
        <v>0</v>
      </c>
      <c r="K12" s="32"/>
      <c r="L12" s="41">
        <f>D12-H12</f>
        <v>0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>SUM(D13:E13)</f>
        <v>0</v>
      </c>
      <c r="G13" s="32"/>
      <c r="H13" s="46"/>
      <c r="I13" s="45"/>
      <c r="J13" s="47">
        <f>SUM(H13:I13)</f>
        <v>0</v>
      </c>
      <c r="K13" s="32"/>
      <c r="L13" s="46">
        <f>D13-H13</f>
        <v>0</v>
      </c>
      <c r="M13" s="47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/>
      <c r="E20" s="40"/>
      <c r="F20" s="42">
        <f t="shared" si="0"/>
        <v>0</v>
      </c>
      <c r="G20" s="32"/>
      <c r="H20" s="41"/>
      <c r="I20" s="40"/>
      <c r="J20" s="42">
        <f t="shared" si="1"/>
        <v>0</v>
      </c>
      <c r="K20" s="32"/>
      <c r="L20" s="41">
        <f t="shared" si="2"/>
        <v>0</v>
      </c>
      <c r="M20" s="42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0</v>
      </c>
      <c r="E28" s="49">
        <f>SUM(E11:E26)</f>
        <v>0</v>
      </c>
      <c r="F28" s="50">
        <f>SUM(F11:F26)</f>
        <v>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0</v>
      </c>
      <c r="M28" s="50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37">
        <f>SUM(D31:E31)</f>
        <v>0</v>
      </c>
      <c r="G31" s="32"/>
      <c r="H31" s="35"/>
      <c r="I31" s="36"/>
      <c r="J31" s="37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41"/>
      <c r="E32" s="40"/>
      <c r="F32" s="42">
        <f>SUM(D32:E32)</f>
        <v>0</v>
      </c>
      <c r="G32" s="32"/>
      <c r="H32" s="41"/>
      <c r="I32" s="40"/>
      <c r="J32" s="42">
        <f>SUM(H32:I32)</f>
        <v>0</v>
      </c>
      <c r="K32" s="32"/>
      <c r="L32" s="41">
        <f>D32-H32</f>
        <v>0</v>
      </c>
      <c r="M32" s="42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/>
      <c r="E33" s="45"/>
      <c r="F33" s="47">
        <f>SUM(D33:E33)</f>
        <v>0</v>
      </c>
      <c r="G33" s="32"/>
      <c r="H33" s="46"/>
      <c r="I33" s="45"/>
      <c r="J33" s="47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/>
      <c r="E34" s="40"/>
      <c r="F34" s="42">
        <f t="shared" ref="F34:F41" si="4">SUM(D34:E34)</f>
        <v>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140"/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/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/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/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/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/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 t="shared" ref="F48:F49" si="8">SUM(D48:E48)</f>
        <v>0</v>
      </c>
      <c r="G48" s="32"/>
      <c r="H48" s="41"/>
      <c r="I48" s="40"/>
      <c r="J48" s="42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 t="shared" si="8"/>
        <v>0</v>
      </c>
      <c r="G49" s="32"/>
      <c r="H49" s="46"/>
      <c r="I49" s="45"/>
      <c r="J49" s="47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 t="shared" ref="E50:F50" si="12">SUM(E45:E49)</f>
        <v>0</v>
      </c>
      <c r="F50" s="50">
        <f t="shared" si="12"/>
        <v>0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0</v>
      </c>
      <c r="M50" s="50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6">
        <v>0</v>
      </c>
      <c r="E63" s="45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42">
        <f t="shared" ref="F64" si="24">SUM(D64:E64)</f>
        <v>0</v>
      </c>
      <c r="G64" s="32"/>
      <c r="H64" s="41"/>
      <c r="I64" s="40"/>
      <c r="J64" s="42">
        <f t="shared" ref="J64" si="25">SUM(H64:I64)</f>
        <v>0</v>
      </c>
      <c r="K64" s="32"/>
      <c r="L64" s="41">
        <f t="shared" ref="L64" si="26">D64-H64</f>
        <v>0</v>
      </c>
      <c r="M64" s="42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 t="shared" ref="E66:F66" si="28">SUM(E61:E64)</f>
        <v>0</v>
      </c>
      <c r="F66" s="50">
        <f t="shared" si="28"/>
        <v>0</v>
      </c>
      <c r="G66" s="32"/>
      <c r="H66" s="51">
        <f t="shared" ref="H66:J66" si="29">SUM(H61:H64)</f>
        <v>0</v>
      </c>
      <c r="I66" s="49">
        <f t="shared" si="29"/>
        <v>0</v>
      </c>
      <c r="J66" s="50">
        <f t="shared" si="29"/>
        <v>0</v>
      </c>
      <c r="K66" s="32"/>
      <c r="L66" s="51">
        <f t="shared" ref="L66:M66" si="30">SUM(L61:L64)</f>
        <v>0</v>
      </c>
      <c r="M66" s="50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/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/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0</v>
      </c>
      <c r="E75" s="36"/>
      <c r="F75" s="37">
        <f>SUM(D75:E75)</f>
        <v>0</v>
      </c>
      <c r="G75" s="32"/>
      <c r="H75" s="35"/>
      <c r="I75" s="36"/>
      <c r="J75" s="37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 t="shared" ref="E78:F78" si="36">SUM(E75:E76)</f>
        <v>0</v>
      </c>
      <c r="F78" s="50">
        <f t="shared" si="36"/>
        <v>0</v>
      </c>
      <c r="G78" s="32"/>
      <c r="H78" s="51">
        <f t="shared" ref="H78:J78" si="37">SUM(H75:H76)</f>
        <v>0</v>
      </c>
      <c r="I78" s="49">
        <f t="shared" si="37"/>
        <v>0</v>
      </c>
      <c r="J78" s="50">
        <f t="shared" si="37"/>
        <v>0</v>
      </c>
      <c r="K78" s="32"/>
      <c r="L78" s="51">
        <f t="shared" ref="L78:M78" si="38">SUM(L75:L76)</f>
        <v>0</v>
      </c>
      <c r="M78" s="50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/>
      <c r="E100" s="36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0</v>
      </c>
      <c r="E110" s="66">
        <f t="shared" ref="E110:Q110" si="40">SUM(E28,E42,E50,E58,E66,E72,E78,E90,E97,E103,E84,E108)</f>
        <v>0</v>
      </c>
      <c r="F110" s="66">
        <f t="shared" si="40"/>
        <v>0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0</v>
      </c>
      <c r="M110" s="66">
        <f t="shared" si="40"/>
        <v>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DBC3-1D02-4BBD-8BD7-51F515E782E6}">
  <sheetPr>
    <tabColor rgb="FF00B050"/>
  </sheetPr>
  <dimension ref="B1:S120"/>
  <sheetViews>
    <sheetView topLeftCell="D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List'!B44</f>
        <v>Anadarko Guyana Company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List'!C44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>SUM(D11:E11)</f>
        <v>0</v>
      </c>
      <c r="G11" s="32"/>
      <c r="H11" s="35"/>
      <c r="I11" s="36"/>
      <c r="J11" s="37">
        <f>SUM(H11:I11)</f>
        <v>0</v>
      </c>
      <c r="K11" s="32"/>
      <c r="L11" s="35">
        <f>D11-H11</f>
        <v>0</v>
      </c>
      <c r="M11" s="37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>SUM(D12:E12)</f>
        <v>0</v>
      </c>
      <c r="G12" s="32"/>
      <c r="H12" s="41"/>
      <c r="I12" s="40"/>
      <c r="J12" s="42">
        <f>SUM(H12:I12)</f>
        <v>0</v>
      </c>
      <c r="K12" s="32"/>
      <c r="L12" s="41">
        <f>D12-H12</f>
        <v>0</v>
      </c>
      <c r="M12" s="42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>SUM(D13:E13)</f>
        <v>0</v>
      </c>
      <c r="G13" s="32"/>
      <c r="H13" s="46"/>
      <c r="I13" s="45"/>
      <c r="J13" s="47">
        <f>SUM(H13:I13)</f>
        <v>0</v>
      </c>
      <c r="K13" s="32"/>
      <c r="L13" s="46">
        <f>D13-H13</f>
        <v>0</v>
      </c>
      <c r="M13" s="47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ref="F14:F26" si="0">SUM(D14:E14)</f>
        <v>0</v>
      </c>
      <c r="G14" s="32"/>
      <c r="H14" s="41"/>
      <c r="I14" s="40"/>
      <c r="J14" s="42">
        <f t="shared" ref="J14:J26" si="1">SUM(H14:I14)</f>
        <v>0</v>
      </c>
      <c r="K14" s="32"/>
      <c r="L14" s="41">
        <f t="shared" ref="L14:L26" si="2">D14-H14</f>
        <v>0</v>
      </c>
      <c r="M14" s="42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/>
      <c r="E20" s="40"/>
      <c r="F20" s="42">
        <f t="shared" si="0"/>
        <v>0</v>
      </c>
      <c r="G20" s="32"/>
      <c r="H20" s="41"/>
      <c r="I20" s="40"/>
      <c r="J20" s="42">
        <f t="shared" si="1"/>
        <v>0</v>
      </c>
      <c r="K20" s="32"/>
      <c r="L20" s="41">
        <f t="shared" si="2"/>
        <v>0</v>
      </c>
      <c r="M20" s="42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0</v>
      </c>
      <c r="E28" s="49">
        <f>SUM(E11:E26)</f>
        <v>0</v>
      </c>
      <c r="F28" s="50">
        <f>SUM(F11:F26)</f>
        <v>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0</v>
      </c>
      <c r="M28" s="50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37">
        <f>SUM(D31:E31)</f>
        <v>0</v>
      </c>
      <c r="G31" s="32"/>
      <c r="H31" s="35"/>
      <c r="I31" s="36"/>
      <c r="J31" s="37">
        <f>SUM(H31:I31)</f>
        <v>0</v>
      </c>
      <c r="K31" s="32"/>
      <c r="L31" s="35">
        <f>D31-H31</f>
        <v>0</v>
      </c>
      <c r="M31" s="37">
        <f>F31-J31</f>
        <v>0</v>
      </c>
      <c r="N31" s="32"/>
      <c r="O31" s="35"/>
      <c r="P31" s="36"/>
      <c r="Q31" s="37"/>
      <c r="S31" s="15">
        <f>SUMIF(M31:M41,"&gt;0")</f>
        <v>14595000</v>
      </c>
    </row>
    <row r="32" spans="2:19" x14ac:dyDescent="0.3">
      <c r="B32" s="16">
        <v>2.2999999999999998</v>
      </c>
      <c r="C32" s="38" t="s">
        <v>43</v>
      </c>
      <c r="D32" s="141">
        <v>10425000</v>
      </c>
      <c r="E32" s="40"/>
      <c r="F32" s="42">
        <f>SUM(D32:E32)</f>
        <v>10425000</v>
      </c>
      <c r="G32" s="32"/>
      <c r="H32" s="41"/>
      <c r="I32" s="40"/>
      <c r="J32" s="42">
        <f>SUM(H32:I32)</f>
        <v>0</v>
      </c>
      <c r="K32" s="32"/>
      <c r="L32" s="41">
        <f>D32-H32</f>
        <v>10425000</v>
      </c>
      <c r="M32" s="42">
        <f>F32-J32</f>
        <v>10425000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6"/>
      <c r="E33" s="45"/>
      <c r="F33" s="47">
        <f>SUM(D33:E33)</f>
        <v>0</v>
      </c>
      <c r="G33" s="32"/>
      <c r="H33" s="46"/>
      <c r="I33" s="45"/>
      <c r="J33" s="47">
        <f>SUM(H33:I33)</f>
        <v>0</v>
      </c>
      <c r="K33" s="32"/>
      <c r="L33" s="46">
        <f>D33-H33</f>
        <v>0</v>
      </c>
      <c r="M33" s="47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/>
      <c r="E34" s="40"/>
      <c r="F34" s="42">
        <f t="shared" ref="F34:F41" si="4">SUM(D34:E34)</f>
        <v>0</v>
      </c>
      <c r="G34" s="32"/>
      <c r="H34" s="41"/>
      <c r="I34" s="40"/>
      <c r="J34" s="42">
        <f t="shared" ref="J34:J41" si="5">SUM(H34:I34)</f>
        <v>0</v>
      </c>
      <c r="K34" s="32"/>
      <c r="L34" s="41">
        <f t="shared" ref="L34:L41" si="6">D34-H34</f>
        <v>0</v>
      </c>
      <c r="M34" s="42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6"/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/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6">
        <v>4170000</v>
      </c>
      <c r="E37" s="45"/>
      <c r="F37" s="47">
        <f t="shared" si="4"/>
        <v>4170000</v>
      </c>
      <c r="G37" s="32"/>
      <c r="H37" s="46"/>
      <c r="I37" s="45"/>
      <c r="J37" s="47">
        <f t="shared" si="5"/>
        <v>0</v>
      </c>
      <c r="K37" s="32"/>
      <c r="L37" s="46">
        <f t="shared" si="6"/>
        <v>4170000</v>
      </c>
      <c r="M37" s="47">
        <f t="shared" si="7"/>
        <v>4170000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/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/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/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14595000</v>
      </c>
      <c r="E42" s="49">
        <f>SUM(E31:E41)</f>
        <v>0</v>
      </c>
      <c r="F42" s="50">
        <f>SUM(F31:F41)</f>
        <v>14595000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14595000</v>
      </c>
      <c r="M42" s="50">
        <f>SUM(M31:M41)</f>
        <v>14595000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 t="shared" ref="F48:F49" si="8">SUM(D48:E48)</f>
        <v>0</v>
      </c>
      <c r="G48" s="32"/>
      <c r="H48" s="41"/>
      <c r="I48" s="40"/>
      <c r="J48" s="42">
        <f t="shared" ref="J48:J49" si="9">SUM(H48:I48)</f>
        <v>0</v>
      </c>
      <c r="K48" s="32"/>
      <c r="L48" s="41">
        <f t="shared" ref="L48:L49" si="10">D48-H48</f>
        <v>0</v>
      </c>
      <c r="M48" s="42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 t="shared" si="8"/>
        <v>0</v>
      </c>
      <c r="G49" s="32"/>
      <c r="H49" s="46"/>
      <c r="I49" s="45"/>
      <c r="J49" s="47">
        <f t="shared" si="9"/>
        <v>0</v>
      </c>
      <c r="K49" s="32"/>
      <c r="L49" s="46">
        <f t="shared" si="10"/>
        <v>0</v>
      </c>
      <c r="M49" s="47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 t="shared" ref="E50:F50" si="12">SUM(E45:E49)</f>
        <v>0</v>
      </c>
      <c r="F50" s="50">
        <f t="shared" si="12"/>
        <v>0</v>
      </c>
      <c r="G50" s="32"/>
      <c r="H50" s="51">
        <f>SUM(H45:H49)</f>
        <v>0</v>
      </c>
      <c r="I50" s="49">
        <f t="shared" ref="I50:J50" si="13">SUM(I45:I49)</f>
        <v>0</v>
      </c>
      <c r="J50" s="50">
        <f t="shared" si="13"/>
        <v>0</v>
      </c>
      <c r="K50" s="32"/>
      <c r="L50" s="51">
        <f>SUM(L45:L49)</f>
        <v>0</v>
      </c>
      <c r="M50" s="50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 t="shared" ref="F56:F57" si="16">SUM(D56:E56)</f>
        <v>0</v>
      </c>
      <c r="G56" s="32"/>
      <c r="H56" s="41"/>
      <c r="I56" s="40"/>
      <c r="J56" s="42">
        <f t="shared" ref="J56:J57" si="17">SUM(H56:I56)</f>
        <v>0</v>
      </c>
      <c r="K56" s="32"/>
      <c r="L56" s="41">
        <f t="shared" ref="L56:L57" si="18">D56-H56</f>
        <v>0</v>
      </c>
      <c r="M56" s="42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 t="shared" si="16"/>
        <v>0</v>
      </c>
      <c r="G57" s="32"/>
      <c r="H57" s="46"/>
      <c r="I57" s="45"/>
      <c r="J57" s="47">
        <f t="shared" si="17"/>
        <v>0</v>
      </c>
      <c r="K57" s="32"/>
      <c r="L57" s="46">
        <f t="shared" si="18"/>
        <v>0</v>
      </c>
      <c r="M57" s="47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 t="shared" ref="E58:F58" si="20">SUM(E53:E57)</f>
        <v>0</v>
      </c>
      <c r="F58" s="50">
        <f t="shared" si="20"/>
        <v>0</v>
      </c>
      <c r="G58" s="32"/>
      <c r="H58" s="51">
        <f t="shared" ref="H58:J58" si="21">SUM(H53:H57)</f>
        <v>0</v>
      </c>
      <c r="I58" s="49">
        <f t="shared" si="21"/>
        <v>0</v>
      </c>
      <c r="J58" s="50">
        <f t="shared" si="21"/>
        <v>0</v>
      </c>
      <c r="K58" s="32"/>
      <c r="L58" s="51">
        <f t="shared" ref="L58:M58" si="22">SUM(L53:L57)</f>
        <v>0</v>
      </c>
      <c r="M58" s="50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6">
        <v>0</v>
      </c>
      <c r="E63" s="45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42">
        <f t="shared" ref="F64" si="24">SUM(D64:E64)</f>
        <v>0</v>
      </c>
      <c r="G64" s="32"/>
      <c r="H64" s="41"/>
      <c r="I64" s="40"/>
      <c r="J64" s="42">
        <f t="shared" ref="J64" si="25">SUM(H64:I64)</f>
        <v>0</v>
      </c>
      <c r="K64" s="32"/>
      <c r="L64" s="41">
        <f t="shared" ref="L64" si="26">D64-H64</f>
        <v>0</v>
      </c>
      <c r="M64" s="42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 t="shared" ref="E66:F66" si="28">SUM(E61:E64)</f>
        <v>0</v>
      </c>
      <c r="F66" s="50">
        <f t="shared" si="28"/>
        <v>0</v>
      </c>
      <c r="G66" s="32"/>
      <c r="H66" s="51">
        <f t="shared" ref="H66:J66" si="29">SUM(H61:H64)</f>
        <v>0</v>
      </c>
      <c r="I66" s="49">
        <f t="shared" si="29"/>
        <v>0</v>
      </c>
      <c r="J66" s="50">
        <f t="shared" si="29"/>
        <v>0</v>
      </c>
      <c r="K66" s="32"/>
      <c r="L66" s="51">
        <f t="shared" ref="L66:M66" si="30">SUM(L61:L64)</f>
        <v>0</v>
      </c>
      <c r="M66" s="50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 t="shared" ref="E72:F72" si="32">SUM(E69:E70)</f>
        <v>0</v>
      </c>
      <c r="F72" s="50">
        <f t="shared" si="32"/>
        <v>0</v>
      </c>
      <c r="G72" s="32"/>
      <c r="H72" s="51">
        <f t="shared" ref="H72:J72" si="33">SUM(H69:H70)</f>
        <v>0</v>
      </c>
      <c r="I72" s="49">
        <f t="shared" si="33"/>
        <v>0</v>
      </c>
      <c r="J72" s="50">
        <f t="shared" si="33"/>
        <v>0</v>
      </c>
      <c r="K72" s="32"/>
      <c r="L72" s="51">
        <f t="shared" ref="L72:M72" si="34">SUM(L69:L70)</f>
        <v>0</v>
      </c>
      <c r="M72" s="50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0</v>
      </c>
      <c r="E75" s="36"/>
      <c r="F75" s="37">
        <f>SUM(D75:E75)</f>
        <v>0</v>
      </c>
      <c r="G75" s="32"/>
      <c r="H75" s="35"/>
      <c r="I75" s="36"/>
      <c r="J75" s="37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 t="shared" ref="E78:F78" si="36">SUM(E75:E76)</f>
        <v>0</v>
      </c>
      <c r="F78" s="50">
        <f t="shared" si="36"/>
        <v>0</v>
      </c>
      <c r="G78" s="32"/>
      <c r="H78" s="51">
        <f t="shared" ref="H78:J78" si="37">SUM(H75:H76)</f>
        <v>0</v>
      </c>
      <c r="I78" s="49">
        <f t="shared" si="37"/>
        <v>0</v>
      </c>
      <c r="J78" s="50">
        <f t="shared" si="37"/>
        <v>0</v>
      </c>
      <c r="K78" s="32"/>
      <c r="L78" s="51">
        <f t="shared" ref="L78:M78" si="38">SUM(L75:L76)</f>
        <v>0</v>
      </c>
      <c r="M78" s="50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/>
      <c r="E100" s="36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14595000</v>
      </c>
      <c r="E110" s="66">
        <f t="shared" ref="E110:Q110" si="40">SUM(E28,E42,E50,E58,E66,E72,E78,E90,E97,E103,E84,E108)</f>
        <v>0</v>
      </c>
      <c r="F110" s="66">
        <f t="shared" si="40"/>
        <v>14595000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14595000</v>
      </c>
      <c r="M110" s="66">
        <f t="shared" si="40"/>
        <v>14595000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421F-951E-4B2B-B4AC-A84688B591EF}">
  <sheetPr>
    <tabColor rgb="FFFFFF00"/>
  </sheetPr>
  <dimension ref="B1:S120"/>
  <sheetViews>
    <sheetView topLeftCell="F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5" thickBot="1" x14ac:dyDescent="0.35">
      <c r="C2" s="2" t="s">
        <v>0</v>
      </c>
      <c r="E2" s="147" t="str">
        <f>'[1]Co Master List'!B45</f>
        <v>Hess Guyana (Block B) Exploration Limited</v>
      </c>
      <c r="F2" s="148"/>
      <c r="G2" s="148"/>
      <c r="H2" s="148"/>
      <c r="I2" s="149"/>
      <c r="O2" t="s">
        <v>101</v>
      </c>
    </row>
    <row r="3" spans="2:19" ht="15" thickBot="1" x14ac:dyDescent="0.35">
      <c r="C3" s="2" t="s">
        <v>1</v>
      </c>
      <c r="E3" s="147">
        <f>'[1]Co Master List'!C45</f>
        <v>0</v>
      </c>
      <c r="F3" s="148"/>
      <c r="G3" s="148"/>
      <c r="H3" s="148"/>
      <c r="I3" s="149"/>
    </row>
    <row r="4" spans="2:19" ht="16.350000000000001" customHeight="1" thickBot="1" x14ac:dyDescent="0.35"/>
    <row r="5" spans="2:19" ht="16.2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2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35"/>
      <c r="E11" s="36"/>
      <c r="F11" s="37">
        <f t="shared" ref="F11:F26" si="0">SUM(D11:E11)</f>
        <v>0</v>
      </c>
      <c r="G11" s="32"/>
      <c r="H11" s="35"/>
      <c r="I11" s="36"/>
      <c r="J11" s="37">
        <f t="shared" ref="J11:J26" si="1">SUM(H11:I11)</f>
        <v>0</v>
      </c>
      <c r="K11" s="32"/>
      <c r="L11" s="35">
        <f t="shared" ref="L11:L26" si="2">D11-H11</f>
        <v>0</v>
      </c>
      <c r="M11" s="37">
        <f t="shared" ref="M11:M26" si="3">F11-J11</f>
        <v>0</v>
      </c>
      <c r="N11" s="32"/>
      <c r="O11" s="35"/>
      <c r="P11" s="36"/>
      <c r="Q11" s="37"/>
      <c r="S11" s="15">
        <f>SUMIF(M11:M26,"&gt;0")</f>
        <v>26000</v>
      </c>
    </row>
    <row r="12" spans="2:19" x14ac:dyDescent="0.3">
      <c r="B12" s="16">
        <v>1.2</v>
      </c>
      <c r="C12" s="17" t="s">
        <v>18</v>
      </c>
      <c r="D12" s="41"/>
      <c r="E12" s="40"/>
      <c r="F12" s="42">
        <f t="shared" si="0"/>
        <v>0</v>
      </c>
      <c r="G12" s="32"/>
      <c r="H12" s="41"/>
      <c r="I12" s="40"/>
      <c r="J12" s="42">
        <f t="shared" si="1"/>
        <v>0</v>
      </c>
      <c r="K12" s="32"/>
      <c r="L12" s="41">
        <f t="shared" si="2"/>
        <v>0</v>
      </c>
      <c r="M12" s="42">
        <f t="shared" si="3"/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6"/>
      <c r="E13" s="45"/>
      <c r="F13" s="47">
        <f t="shared" si="0"/>
        <v>0</v>
      </c>
      <c r="G13" s="32"/>
      <c r="H13" s="46"/>
      <c r="I13" s="45"/>
      <c r="J13" s="47">
        <f t="shared" si="1"/>
        <v>0</v>
      </c>
      <c r="K13" s="32"/>
      <c r="L13" s="46">
        <f t="shared" si="2"/>
        <v>0</v>
      </c>
      <c r="M13" s="47">
        <f t="shared" si="3"/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41"/>
      <c r="E14" s="40"/>
      <c r="F14" s="42">
        <f t="shared" si="0"/>
        <v>0</v>
      </c>
      <c r="G14" s="32"/>
      <c r="H14" s="41"/>
      <c r="I14" s="40"/>
      <c r="J14" s="42">
        <f t="shared" si="1"/>
        <v>0</v>
      </c>
      <c r="K14" s="32"/>
      <c r="L14" s="41">
        <f t="shared" si="2"/>
        <v>0</v>
      </c>
      <c r="M14" s="42">
        <f t="shared" si="3"/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6"/>
      <c r="E15" s="45"/>
      <c r="F15" s="47">
        <f t="shared" si="0"/>
        <v>0</v>
      </c>
      <c r="G15" s="32"/>
      <c r="H15" s="46"/>
      <c r="I15" s="45"/>
      <c r="J15" s="47">
        <f t="shared" si="1"/>
        <v>0</v>
      </c>
      <c r="K15" s="32"/>
      <c r="L15" s="46">
        <f t="shared" si="2"/>
        <v>0</v>
      </c>
      <c r="M15" s="47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41"/>
      <c r="E16" s="40"/>
      <c r="F16" s="42">
        <f t="shared" si="0"/>
        <v>0</v>
      </c>
      <c r="G16" s="32"/>
      <c r="H16" s="41"/>
      <c r="I16" s="40"/>
      <c r="J16" s="42">
        <f t="shared" si="1"/>
        <v>0</v>
      </c>
      <c r="K16" s="32"/>
      <c r="L16" s="41">
        <f t="shared" si="2"/>
        <v>0</v>
      </c>
      <c r="M16" s="42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6"/>
      <c r="E17" s="45"/>
      <c r="F17" s="47">
        <f t="shared" si="0"/>
        <v>0</v>
      </c>
      <c r="G17" s="32"/>
      <c r="H17" s="46"/>
      <c r="I17" s="45"/>
      <c r="J17" s="47">
        <f t="shared" si="1"/>
        <v>0</v>
      </c>
      <c r="K17" s="32"/>
      <c r="L17" s="46">
        <f t="shared" si="2"/>
        <v>0</v>
      </c>
      <c r="M17" s="47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41"/>
      <c r="E18" s="40"/>
      <c r="F18" s="42">
        <f t="shared" si="0"/>
        <v>0</v>
      </c>
      <c r="G18" s="32"/>
      <c r="H18" s="41"/>
      <c r="I18" s="40"/>
      <c r="J18" s="42">
        <f t="shared" si="1"/>
        <v>0</v>
      </c>
      <c r="K18" s="32"/>
      <c r="L18" s="41">
        <f t="shared" si="2"/>
        <v>0</v>
      </c>
      <c r="M18" s="42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6"/>
      <c r="E19" s="45"/>
      <c r="F19" s="47">
        <f t="shared" si="0"/>
        <v>0</v>
      </c>
      <c r="G19" s="32"/>
      <c r="H19" s="46"/>
      <c r="I19" s="45"/>
      <c r="J19" s="47">
        <f t="shared" si="1"/>
        <v>0</v>
      </c>
      <c r="K19" s="32"/>
      <c r="L19" s="46">
        <f t="shared" si="2"/>
        <v>0</v>
      </c>
      <c r="M19" s="47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41">
        <v>26000</v>
      </c>
      <c r="E20" s="40"/>
      <c r="F20" s="42">
        <f t="shared" si="0"/>
        <v>26000</v>
      </c>
      <c r="G20" s="32"/>
      <c r="H20" s="41"/>
      <c r="I20" s="40"/>
      <c r="J20" s="42">
        <f t="shared" si="1"/>
        <v>0</v>
      </c>
      <c r="K20" s="32"/>
      <c r="L20" s="41">
        <f t="shared" si="2"/>
        <v>26000</v>
      </c>
      <c r="M20" s="42">
        <f t="shared" si="3"/>
        <v>26000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6"/>
      <c r="E21" s="45"/>
      <c r="F21" s="47">
        <f t="shared" si="0"/>
        <v>0</v>
      </c>
      <c r="G21" s="32"/>
      <c r="H21" s="46"/>
      <c r="I21" s="45"/>
      <c r="J21" s="47">
        <f t="shared" si="1"/>
        <v>0</v>
      </c>
      <c r="K21" s="32"/>
      <c r="L21" s="46">
        <f t="shared" si="2"/>
        <v>0</v>
      </c>
      <c r="M21" s="47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41"/>
      <c r="E22" s="40"/>
      <c r="F22" s="42">
        <f t="shared" si="0"/>
        <v>0</v>
      </c>
      <c r="G22" s="32"/>
      <c r="H22" s="41"/>
      <c r="I22" s="40"/>
      <c r="J22" s="42">
        <f t="shared" si="1"/>
        <v>0</v>
      </c>
      <c r="K22" s="32"/>
      <c r="L22" s="41">
        <f t="shared" si="2"/>
        <v>0</v>
      </c>
      <c r="M22" s="42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6"/>
      <c r="E23" s="45"/>
      <c r="F23" s="47">
        <f t="shared" si="0"/>
        <v>0</v>
      </c>
      <c r="G23" s="32"/>
      <c r="H23" s="46"/>
      <c r="I23" s="45"/>
      <c r="J23" s="47">
        <f t="shared" si="1"/>
        <v>0</v>
      </c>
      <c r="K23" s="32"/>
      <c r="L23" s="46">
        <f t="shared" si="2"/>
        <v>0</v>
      </c>
      <c r="M23" s="47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41"/>
      <c r="E24" s="40"/>
      <c r="F24" s="42">
        <f t="shared" si="0"/>
        <v>0</v>
      </c>
      <c r="G24" s="32"/>
      <c r="H24" s="41"/>
      <c r="I24" s="40"/>
      <c r="J24" s="42">
        <f t="shared" si="1"/>
        <v>0</v>
      </c>
      <c r="K24" s="32"/>
      <c r="L24" s="41">
        <f t="shared" si="2"/>
        <v>0</v>
      </c>
      <c r="M24" s="42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6"/>
      <c r="E25" s="45"/>
      <c r="F25" s="47">
        <f t="shared" si="0"/>
        <v>0</v>
      </c>
      <c r="G25" s="32"/>
      <c r="H25" s="46"/>
      <c r="I25" s="45"/>
      <c r="J25" s="47">
        <f t="shared" si="1"/>
        <v>0</v>
      </c>
      <c r="K25" s="32"/>
      <c r="L25" s="46">
        <f t="shared" si="2"/>
        <v>0</v>
      </c>
      <c r="M25" s="47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41"/>
      <c r="E26" s="40"/>
      <c r="F26" s="42">
        <f t="shared" si="0"/>
        <v>0</v>
      </c>
      <c r="G26" s="32"/>
      <c r="H26" s="41"/>
      <c r="I26" s="40"/>
      <c r="J26" s="42">
        <f t="shared" si="1"/>
        <v>0</v>
      </c>
      <c r="K26" s="32"/>
      <c r="L26" s="41">
        <f t="shared" si="2"/>
        <v>0</v>
      </c>
      <c r="M26" s="42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3"/>
      <c r="E27" s="184"/>
      <c r="F27" s="185"/>
      <c r="G27" s="92"/>
      <c r="H27" s="183"/>
      <c r="I27" s="184"/>
      <c r="J27" s="185"/>
      <c r="K27" s="92"/>
      <c r="L27" s="183"/>
      <c r="M27" s="185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51">
        <f>SUM(D11:D26)</f>
        <v>26000</v>
      </c>
      <c r="E28" s="49">
        <f>SUM(E11:E26)</f>
        <v>0</v>
      </c>
      <c r="F28" s="50">
        <f>SUM(F11:F26)</f>
        <v>26000</v>
      </c>
      <c r="G28" s="32"/>
      <c r="H28" s="51">
        <f>SUM(H11:H26)</f>
        <v>0</v>
      </c>
      <c r="I28" s="49">
        <f>SUM(I11:I26)</f>
        <v>0</v>
      </c>
      <c r="J28" s="50">
        <f>SUM(J11:J26)</f>
        <v>0</v>
      </c>
      <c r="K28" s="32"/>
      <c r="L28" s="51">
        <f>SUM(L11:L26)</f>
        <v>26000</v>
      </c>
      <c r="M28" s="50">
        <f>SUM(M11:M26)</f>
        <v>26000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35"/>
      <c r="E31" s="36"/>
      <c r="F31" s="37">
        <f t="shared" ref="F31:F41" si="4">SUM(D31:E31)</f>
        <v>0</v>
      </c>
      <c r="G31" s="32"/>
      <c r="H31" s="35"/>
      <c r="I31" s="36"/>
      <c r="J31" s="37">
        <f t="shared" ref="J31:J41" si="5">SUM(H31:I31)</f>
        <v>0</v>
      </c>
      <c r="K31" s="32"/>
      <c r="L31" s="35">
        <f t="shared" ref="L31:L41" si="6">D31-H31</f>
        <v>0</v>
      </c>
      <c r="M31" s="37">
        <f t="shared" ref="M31:M41" si="7"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142"/>
      <c r="E32" s="40"/>
      <c r="F32" s="42">
        <f t="shared" si="4"/>
        <v>0</v>
      </c>
      <c r="G32" s="32"/>
      <c r="H32" s="41"/>
      <c r="I32" s="40"/>
      <c r="J32" s="42">
        <f t="shared" si="5"/>
        <v>0</v>
      </c>
      <c r="K32" s="32"/>
      <c r="L32" s="41">
        <f t="shared" si="6"/>
        <v>0</v>
      </c>
      <c r="M32" s="42">
        <f t="shared" si="7"/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10">
        <v>2.4</v>
      </c>
      <c r="C33" s="43" t="s">
        <v>44</v>
      </c>
      <c r="D33" s="46"/>
      <c r="E33" s="45"/>
      <c r="F33" s="47">
        <f t="shared" si="4"/>
        <v>0</v>
      </c>
      <c r="G33" s="32"/>
      <c r="H33" s="46"/>
      <c r="I33" s="45"/>
      <c r="J33" s="47">
        <f t="shared" si="5"/>
        <v>0</v>
      </c>
      <c r="K33" s="32"/>
      <c r="L33" s="46">
        <f t="shared" si="6"/>
        <v>0</v>
      </c>
      <c r="M33" s="47">
        <f t="shared" si="7"/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41"/>
      <c r="E34" s="40"/>
      <c r="F34" s="42">
        <f t="shared" si="4"/>
        <v>0</v>
      </c>
      <c r="G34" s="32"/>
      <c r="H34" s="41"/>
      <c r="I34" s="40"/>
      <c r="J34" s="42">
        <f t="shared" si="5"/>
        <v>0</v>
      </c>
      <c r="K34" s="32"/>
      <c r="L34" s="41">
        <f t="shared" si="6"/>
        <v>0</v>
      </c>
      <c r="M34" s="42">
        <f t="shared" si="7"/>
        <v>0</v>
      </c>
      <c r="N34" s="32"/>
      <c r="O34" s="41"/>
      <c r="P34" s="40"/>
      <c r="Q34" s="42"/>
    </row>
    <row r="35" spans="2:19" x14ac:dyDescent="0.3">
      <c r="B35" s="10">
        <v>2.6</v>
      </c>
      <c r="C35" s="43" t="s">
        <v>46</v>
      </c>
      <c r="D35" s="46"/>
      <c r="E35" s="45"/>
      <c r="F35" s="47">
        <f t="shared" si="4"/>
        <v>0</v>
      </c>
      <c r="G35" s="32"/>
      <c r="H35" s="46"/>
      <c r="I35" s="45"/>
      <c r="J35" s="47">
        <f t="shared" si="5"/>
        <v>0</v>
      </c>
      <c r="K35" s="32"/>
      <c r="L35" s="46">
        <f t="shared" si="6"/>
        <v>0</v>
      </c>
      <c r="M35" s="47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41"/>
      <c r="E36" s="40"/>
      <c r="F36" s="42">
        <f t="shared" si="4"/>
        <v>0</v>
      </c>
      <c r="G36" s="32"/>
      <c r="H36" s="41"/>
      <c r="I36" s="40"/>
      <c r="J36" s="42">
        <f t="shared" si="5"/>
        <v>0</v>
      </c>
      <c r="K36" s="32"/>
      <c r="L36" s="41">
        <f t="shared" si="6"/>
        <v>0</v>
      </c>
      <c r="M36" s="42">
        <f t="shared" si="7"/>
        <v>0</v>
      </c>
      <c r="N36" s="32"/>
      <c r="O36" s="41"/>
      <c r="P36" s="40"/>
      <c r="Q36" s="42"/>
    </row>
    <row r="37" spans="2:19" x14ac:dyDescent="0.3">
      <c r="B37" s="10">
        <v>2.8</v>
      </c>
      <c r="C37" s="43" t="s">
        <v>48</v>
      </c>
      <c r="D37" s="142"/>
      <c r="E37" s="45"/>
      <c r="F37" s="47">
        <f t="shared" si="4"/>
        <v>0</v>
      </c>
      <c r="G37" s="32"/>
      <c r="H37" s="46"/>
      <c r="I37" s="45"/>
      <c r="J37" s="47">
        <f t="shared" si="5"/>
        <v>0</v>
      </c>
      <c r="K37" s="32"/>
      <c r="L37" s="46">
        <f t="shared" si="6"/>
        <v>0</v>
      </c>
      <c r="M37" s="47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41"/>
      <c r="E38" s="40"/>
      <c r="F38" s="42">
        <f t="shared" si="4"/>
        <v>0</v>
      </c>
      <c r="G38" s="32"/>
      <c r="H38" s="41"/>
      <c r="I38" s="40"/>
      <c r="J38" s="42">
        <f t="shared" si="5"/>
        <v>0</v>
      </c>
      <c r="K38" s="32"/>
      <c r="L38" s="41">
        <f t="shared" si="6"/>
        <v>0</v>
      </c>
      <c r="M38" s="42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6"/>
      <c r="E39" s="45"/>
      <c r="F39" s="47">
        <f t="shared" si="4"/>
        <v>0</v>
      </c>
      <c r="G39" s="32"/>
      <c r="H39" s="46"/>
      <c r="I39" s="45"/>
      <c r="J39" s="47">
        <f t="shared" si="5"/>
        <v>0</v>
      </c>
      <c r="K39" s="32"/>
      <c r="L39" s="46">
        <f t="shared" si="6"/>
        <v>0</v>
      </c>
      <c r="M39" s="47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41"/>
      <c r="E40" s="40"/>
      <c r="F40" s="42">
        <f t="shared" si="4"/>
        <v>0</v>
      </c>
      <c r="G40" s="32"/>
      <c r="H40" s="41"/>
      <c r="I40" s="40"/>
      <c r="J40" s="42">
        <f t="shared" si="5"/>
        <v>0</v>
      </c>
      <c r="K40" s="32"/>
      <c r="L40" s="41">
        <f t="shared" si="6"/>
        <v>0</v>
      </c>
      <c r="M40" s="42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6"/>
      <c r="E41" s="45"/>
      <c r="F41" s="47">
        <f t="shared" si="4"/>
        <v>0</v>
      </c>
      <c r="G41" s="32"/>
      <c r="H41" s="46"/>
      <c r="I41" s="45"/>
      <c r="J41" s="47">
        <f t="shared" si="5"/>
        <v>0</v>
      </c>
      <c r="K41" s="32"/>
      <c r="L41" s="46">
        <f t="shared" si="6"/>
        <v>0</v>
      </c>
      <c r="M41" s="47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51">
        <f>SUM(D31:D41)</f>
        <v>0</v>
      </c>
      <c r="E42" s="49">
        <f>SUM(E31:E41)</f>
        <v>0</v>
      </c>
      <c r="F42" s="50">
        <f>SUM(F31:F41)</f>
        <v>0</v>
      </c>
      <c r="G42" s="32"/>
      <c r="H42" s="51">
        <f>SUM(H31:H41)</f>
        <v>0</v>
      </c>
      <c r="I42" s="49">
        <f>SUM(I31:I41)</f>
        <v>0</v>
      </c>
      <c r="J42" s="50">
        <f>SUM(J31:J41)</f>
        <v>0</v>
      </c>
      <c r="K42" s="32"/>
      <c r="L42" s="51">
        <f>SUM(L31:L41)</f>
        <v>0</v>
      </c>
      <c r="M42" s="50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35"/>
      <c r="E45" s="36"/>
      <c r="F45" s="37">
        <f>SUM(D45:E45)</f>
        <v>0</v>
      </c>
      <c r="G45" s="32"/>
      <c r="H45" s="35"/>
      <c r="I45" s="36"/>
      <c r="J45" s="37">
        <f>SUM(H45:I45)</f>
        <v>0</v>
      </c>
      <c r="K45" s="32"/>
      <c r="L45" s="35">
        <f>D45-H45</f>
        <v>0</v>
      </c>
      <c r="M45" s="37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41"/>
      <c r="E46" s="40"/>
      <c r="F46" s="42">
        <f>SUM(D46:E46)</f>
        <v>0</v>
      </c>
      <c r="G46" s="32"/>
      <c r="H46" s="41"/>
      <c r="I46" s="40"/>
      <c r="J46" s="42">
        <f>SUM(H46:I46)</f>
        <v>0</v>
      </c>
      <c r="K46" s="32"/>
      <c r="L46" s="41">
        <f>D46-H46</f>
        <v>0</v>
      </c>
      <c r="M46" s="42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10">
        <v>3.3</v>
      </c>
      <c r="C47" s="43" t="s">
        <v>59</v>
      </c>
      <c r="D47" s="46"/>
      <c r="E47" s="45"/>
      <c r="F47" s="47">
        <f>SUM(D47:E47)</f>
        <v>0</v>
      </c>
      <c r="G47" s="32"/>
      <c r="H47" s="46"/>
      <c r="I47" s="45"/>
      <c r="J47" s="47">
        <f>SUM(H47:I47)</f>
        <v>0</v>
      </c>
      <c r="K47" s="32"/>
      <c r="L47" s="46">
        <f>D47-H47</f>
        <v>0</v>
      </c>
      <c r="M47" s="47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41"/>
      <c r="E48" s="40"/>
      <c r="F48" s="42">
        <f>SUM(D48:E48)</f>
        <v>0</v>
      </c>
      <c r="G48" s="32"/>
      <c r="H48" s="41"/>
      <c r="I48" s="40"/>
      <c r="J48" s="42">
        <f>SUM(H48:I48)</f>
        <v>0</v>
      </c>
      <c r="K48" s="32"/>
      <c r="L48" s="41">
        <f>D48-H48</f>
        <v>0</v>
      </c>
      <c r="M48" s="42">
        <f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6"/>
      <c r="E49" s="45"/>
      <c r="F49" s="47">
        <f>SUM(D49:E49)</f>
        <v>0</v>
      </c>
      <c r="G49" s="32"/>
      <c r="H49" s="46"/>
      <c r="I49" s="45"/>
      <c r="J49" s="47">
        <f>SUM(H49:I49)</f>
        <v>0</v>
      </c>
      <c r="K49" s="32"/>
      <c r="L49" s="46">
        <f>D49-H49</f>
        <v>0</v>
      </c>
      <c r="M49" s="47">
        <f>F49-J49</f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51">
        <f>SUM(D45:D49)</f>
        <v>0</v>
      </c>
      <c r="E50" s="49">
        <f>SUM(E45:E49)</f>
        <v>0</v>
      </c>
      <c r="F50" s="50">
        <f>SUM(F45:F49)</f>
        <v>0</v>
      </c>
      <c r="G50" s="32"/>
      <c r="H50" s="51">
        <f>SUM(H45:H49)</f>
        <v>0</v>
      </c>
      <c r="I50" s="49">
        <f>SUM(I45:I49)</f>
        <v>0</v>
      </c>
      <c r="J50" s="50">
        <f>SUM(J45:J49)</f>
        <v>0</v>
      </c>
      <c r="K50" s="32"/>
      <c r="L50" s="51">
        <f>SUM(L45:L49)</f>
        <v>0</v>
      </c>
      <c r="M50" s="50">
        <f>SUM(M45:M49)</f>
        <v>0</v>
      </c>
      <c r="N50" s="32"/>
      <c r="O50" s="51">
        <f>SUM(O45:O49)</f>
        <v>0</v>
      </c>
      <c r="P50" s="49">
        <f>SUM(P45:P49)</f>
        <v>0</v>
      </c>
      <c r="Q50" s="50">
        <f>SUM(Q45:Q49)</f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5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35">
        <v>0</v>
      </c>
      <c r="E53" s="36"/>
      <c r="F53" s="37">
        <f>SUM(D53:E53)</f>
        <v>0</v>
      </c>
      <c r="G53" s="32"/>
      <c r="H53" s="35"/>
      <c r="I53" s="36"/>
      <c r="J53" s="37">
        <f>SUM(H53:I53)</f>
        <v>0</v>
      </c>
      <c r="K53" s="32"/>
      <c r="L53" s="35">
        <f>D53-H53</f>
        <v>0</v>
      </c>
      <c r="M53" s="37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41"/>
      <c r="E54" s="40"/>
      <c r="F54" s="42">
        <f>SUM(D54:E54)</f>
        <v>0</v>
      </c>
      <c r="G54" s="32"/>
      <c r="H54" s="41"/>
      <c r="I54" s="40"/>
      <c r="J54" s="42">
        <f>SUM(H54:I54)</f>
        <v>0</v>
      </c>
      <c r="K54" s="32"/>
      <c r="L54" s="41">
        <f>D54-H54</f>
        <v>0</v>
      </c>
      <c r="M54" s="42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10">
        <v>4.3</v>
      </c>
      <c r="C55" s="43" t="s">
        <v>64</v>
      </c>
      <c r="D55" s="46"/>
      <c r="E55" s="45"/>
      <c r="F55" s="47">
        <f>SUM(D55:E55)</f>
        <v>0</v>
      </c>
      <c r="G55" s="32"/>
      <c r="H55" s="46"/>
      <c r="I55" s="45"/>
      <c r="J55" s="47">
        <f>SUM(H55:I55)</f>
        <v>0</v>
      </c>
      <c r="K55" s="32"/>
      <c r="L55" s="46">
        <f>D55-H55</f>
        <v>0</v>
      </c>
      <c r="M55" s="47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41"/>
      <c r="E56" s="40"/>
      <c r="F56" s="42">
        <f>SUM(D56:E56)</f>
        <v>0</v>
      </c>
      <c r="G56" s="32"/>
      <c r="H56" s="41"/>
      <c r="I56" s="40"/>
      <c r="J56" s="42">
        <f>SUM(H56:I56)</f>
        <v>0</v>
      </c>
      <c r="K56" s="32"/>
      <c r="L56" s="41">
        <f>D56-H56</f>
        <v>0</v>
      </c>
      <c r="M56" s="42">
        <f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6"/>
      <c r="E57" s="45"/>
      <c r="F57" s="47">
        <f>SUM(D57:E57)</f>
        <v>0</v>
      </c>
      <c r="G57" s="32"/>
      <c r="H57" s="46"/>
      <c r="I57" s="45"/>
      <c r="J57" s="47">
        <f>SUM(H57:I57)</f>
        <v>0</v>
      </c>
      <c r="K57" s="32"/>
      <c r="L57" s="46">
        <f>D57-H57</f>
        <v>0</v>
      </c>
      <c r="M57" s="47">
        <f>F57-J57</f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51">
        <f>SUM(D53:D57)</f>
        <v>0</v>
      </c>
      <c r="E58" s="49">
        <f>SUM(E53:E57)</f>
        <v>0</v>
      </c>
      <c r="F58" s="50">
        <f>SUM(F53:F57)</f>
        <v>0</v>
      </c>
      <c r="G58" s="32"/>
      <c r="H58" s="51">
        <f>SUM(H53:H57)</f>
        <v>0</v>
      </c>
      <c r="I58" s="49">
        <f>SUM(I53:I57)</f>
        <v>0</v>
      </c>
      <c r="J58" s="50">
        <f>SUM(J53:J57)</f>
        <v>0</v>
      </c>
      <c r="K58" s="32"/>
      <c r="L58" s="51">
        <f>SUM(L53:L57)</f>
        <v>0</v>
      </c>
      <c r="M58" s="50">
        <f>SUM(M53:M57)</f>
        <v>0</v>
      </c>
      <c r="N58" s="32"/>
      <c r="O58" s="51">
        <f>SUM(O53:O57)</f>
        <v>0</v>
      </c>
      <c r="P58" s="49">
        <f>SUM(P53:P57)</f>
        <v>0</v>
      </c>
      <c r="Q58" s="50">
        <f>SUM(Q53:Q57)</f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35">
        <v>0</v>
      </c>
      <c r="E61" s="36"/>
      <c r="F61" s="37">
        <f>SUM(D61:E61)</f>
        <v>0</v>
      </c>
      <c r="G61" s="32"/>
      <c r="H61" s="35"/>
      <c r="I61" s="36"/>
      <c r="J61" s="37">
        <f>SUM(H61:I61)</f>
        <v>0</v>
      </c>
      <c r="K61" s="32"/>
      <c r="L61" s="35">
        <f>D61-H61</f>
        <v>0</v>
      </c>
      <c r="M61" s="37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41">
        <v>0</v>
      </c>
      <c r="E62" s="40"/>
      <c r="F62" s="42">
        <f>SUM(D62:E62)</f>
        <v>0</v>
      </c>
      <c r="G62" s="32"/>
      <c r="H62" s="41"/>
      <c r="I62" s="40"/>
      <c r="J62" s="42">
        <f>SUM(H62:I62)</f>
        <v>0</v>
      </c>
      <c r="K62" s="32"/>
      <c r="L62" s="41">
        <f>D62-H62</f>
        <v>0</v>
      </c>
      <c r="M62" s="42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10">
        <v>5.3</v>
      </c>
      <c r="C63" s="43" t="s">
        <v>69</v>
      </c>
      <c r="D63" s="46">
        <v>0</v>
      </c>
      <c r="E63" s="45"/>
      <c r="F63" s="47">
        <f>SUM(D63:E63)</f>
        <v>0</v>
      </c>
      <c r="G63" s="32"/>
      <c r="H63" s="46"/>
      <c r="I63" s="45"/>
      <c r="J63" s="47">
        <f>SUM(H63:I63)</f>
        <v>0</v>
      </c>
      <c r="K63" s="32"/>
      <c r="L63" s="46">
        <f>D63-H63</f>
        <v>0</v>
      </c>
      <c r="M63" s="47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41">
        <v>0</v>
      </c>
      <c r="E64" s="40"/>
      <c r="F64" s="42">
        <f>SUM(D64:E64)</f>
        <v>0</v>
      </c>
      <c r="G64" s="32"/>
      <c r="H64" s="41"/>
      <c r="I64" s="40"/>
      <c r="J64" s="42">
        <f>SUM(H64:I64)</f>
        <v>0</v>
      </c>
      <c r="K64" s="32"/>
      <c r="L64" s="41">
        <f>D64-H64</f>
        <v>0</v>
      </c>
      <c r="M64" s="42">
        <f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76"/>
      <c r="E65" s="177"/>
      <c r="F65" s="178"/>
      <c r="G65" s="32"/>
      <c r="H65" s="176"/>
      <c r="I65" s="177"/>
      <c r="J65" s="178"/>
      <c r="K65" s="32"/>
      <c r="L65" s="176"/>
      <c r="M65" s="17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51">
        <f>SUM(D61:D64)</f>
        <v>0</v>
      </c>
      <c r="E66" s="49">
        <f>SUM(E61:E64)</f>
        <v>0</v>
      </c>
      <c r="F66" s="50">
        <f>SUM(F61:F64)</f>
        <v>0</v>
      </c>
      <c r="G66" s="32"/>
      <c r="H66" s="51">
        <f>SUM(H61:H64)</f>
        <v>0</v>
      </c>
      <c r="I66" s="49">
        <f>SUM(I61:I64)</f>
        <v>0</v>
      </c>
      <c r="J66" s="50">
        <f>SUM(J61:J64)</f>
        <v>0</v>
      </c>
      <c r="K66" s="32"/>
      <c r="L66" s="51">
        <f>SUM(L61:L64)</f>
        <v>0</v>
      </c>
      <c r="M66" s="50">
        <f>SUM(M61:M64)</f>
        <v>0</v>
      </c>
      <c r="N66" s="32"/>
      <c r="O66" s="51">
        <f>SUM(O61:O64)</f>
        <v>0</v>
      </c>
      <c r="P66" s="49">
        <f>SUM(P61:P64)</f>
        <v>0</v>
      </c>
      <c r="Q66" s="50">
        <f>SUM(Q61:Q64)</f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35">
        <v>0</v>
      </c>
      <c r="E69" s="36"/>
      <c r="F69" s="37">
        <f>SUM(D69:E69)</f>
        <v>0</v>
      </c>
      <c r="G69" s="32"/>
      <c r="H69" s="35"/>
      <c r="I69" s="36"/>
      <c r="J69" s="37">
        <f>SUM(H69:I69)</f>
        <v>0</v>
      </c>
      <c r="K69" s="32"/>
      <c r="L69" s="35">
        <f>D69-H69</f>
        <v>0</v>
      </c>
      <c r="M69" s="37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41">
        <v>0</v>
      </c>
      <c r="E70" s="40"/>
      <c r="F70" s="42">
        <f>SUM(D70:E70)</f>
        <v>0</v>
      </c>
      <c r="G70" s="32"/>
      <c r="H70" s="41"/>
      <c r="I70" s="40"/>
      <c r="J70" s="42">
        <f>SUM(H70:I70)</f>
        <v>0</v>
      </c>
      <c r="K70" s="32"/>
      <c r="L70" s="41">
        <f>D70-H70</f>
        <v>0</v>
      </c>
      <c r="M70" s="42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76"/>
      <c r="E71" s="177"/>
      <c r="F71" s="178"/>
      <c r="G71" s="32"/>
      <c r="H71" s="176"/>
      <c r="I71" s="177"/>
      <c r="J71" s="178"/>
      <c r="K71" s="32"/>
      <c r="L71" s="176"/>
      <c r="M71" s="17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51">
        <f>SUM(D69:D70)</f>
        <v>0</v>
      </c>
      <c r="E72" s="49">
        <f>SUM(E69:E70)</f>
        <v>0</v>
      </c>
      <c r="F72" s="50">
        <f>SUM(F69:F70)</f>
        <v>0</v>
      </c>
      <c r="G72" s="32"/>
      <c r="H72" s="51">
        <f>SUM(H69:H70)</f>
        <v>0</v>
      </c>
      <c r="I72" s="49">
        <f>SUM(I69:I70)</f>
        <v>0</v>
      </c>
      <c r="J72" s="50">
        <f>SUM(J69:J70)</f>
        <v>0</v>
      </c>
      <c r="K72" s="32"/>
      <c r="L72" s="51">
        <f>SUM(L69:L70)</f>
        <v>0</v>
      </c>
      <c r="M72" s="50">
        <f>SUM(M69:M70)</f>
        <v>0</v>
      </c>
      <c r="N72" s="32"/>
      <c r="O72" s="51">
        <f>SUM(O69:O70)</f>
        <v>0</v>
      </c>
      <c r="P72" s="49">
        <f>SUM(P69:P70)</f>
        <v>0</v>
      </c>
      <c r="Q72" s="50">
        <f>SUM(Q69:Q70)</f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5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35">
        <v>0</v>
      </c>
      <c r="E75" s="36"/>
      <c r="F75" s="37">
        <f>SUM(D75:E75)</f>
        <v>0</v>
      </c>
      <c r="G75" s="32"/>
      <c r="H75" s="35"/>
      <c r="I75" s="36"/>
      <c r="J75" s="37">
        <f>SUM(H75:I75)</f>
        <v>0</v>
      </c>
      <c r="K75" s="32"/>
      <c r="L75" s="35">
        <f>D75-H75</f>
        <v>0</v>
      </c>
      <c r="M75" s="37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41"/>
      <c r="E76" s="40"/>
      <c r="F76" s="42">
        <f>SUM(D76:E76)</f>
        <v>0</v>
      </c>
      <c r="G76" s="32"/>
      <c r="H76" s="41"/>
      <c r="I76" s="40"/>
      <c r="J76" s="42">
        <f>SUM(H76:I76)</f>
        <v>0</v>
      </c>
      <c r="K76" s="32"/>
      <c r="L76" s="41">
        <f>D76-H76</f>
        <v>0</v>
      </c>
      <c r="M76" s="42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76"/>
      <c r="E77" s="177"/>
      <c r="F77" s="178"/>
      <c r="G77" s="32"/>
      <c r="H77" s="176"/>
      <c r="I77" s="177"/>
      <c r="J77" s="178"/>
      <c r="K77" s="32"/>
      <c r="L77" s="176"/>
      <c r="M77" s="17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51">
        <f>SUM(D75:D76)</f>
        <v>0</v>
      </c>
      <c r="E78" s="49">
        <f>SUM(E75:E76)</f>
        <v>0</v>
      </c>
      <c r="F78" s="50">
        <f>SUM(F75:F76)</f>
        <v>0</v>
      </c>
      <c r="G78" s="32"/>
      <c r="H78" s="51">
        <f>SUM(H75:H76)</f>
        <v>0</v>
      </c>
      <c r="I78" s="49">
        <f>SUM(I75:I76)</f>
        <v>0</v>
      </c>
      <c r="J78" s="50">
        <f>SUM(J75:J76)</f>
        <v>0</v>
      </c>
      <c r="K78" s="32"/>
      <c r="L78" s="51">
        <f>SUM(L75:L76)</f>
        <v>0</v>
      </c>
      <c r="M78" s="50">
        <f>SUM(M75:M76)</f>
        <v>0</v>
      </c>
      <c r="N78" s="32"/>
      <c r="O78" s="51">
        <f>SUM(O75:O76)</f>
        <v>0</v>
      </c>
      <c r="P78" s="49">
        <f>SUM(P75:P76)</f>
        <v>0</v>
      </c>
      <c r="Q78" s="50">
        <f>SUM(Q75:Q76)</f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35"/>
      <c r="E81" s="36"/>
      <c r="F81" s="37">
        <f>SUM(D81:E81)</f>
        <v>0</v>
      </c>
      <c r="G81" s="32"/>
      <c r="H81" s="35"/>
      <c r="I81" s="36"/>
      <c r="J81" s="37">
        <f>SUM(H81:I81)</f>
        <v>0</v>
      </c>
      <c r="K81" s="32"/>
      <c r="L81" s="35">
        <f>D81-H81</f>
        <v>0</v>
      </c>
      <c r="M81" s="37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41"/>
      <c r="E82" s="40"/>
      <c r="F82" s="42">
        <f>SUM(D82:E82)</f>
        <v>0</v>
      </c>
      <c r="G82" s="32"/>
      <c r="H82" s="41"/>
      <c r="I82" s="40"/>
      <c r="J82" s="42">
        <f>SUM(H82:I82)</f>
        <v>0</v>
      </c>
      <c r="K82" s="32"/>
      <c r="L82" s="41">
        <f>D82-H82</f>
        <v>0</v>
      </c>
      <c r="M82" s="42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76"/>
      <c r="E83" s="177"/>
      <c r="F83" s="178"/>
      <c r="G83" s="32"/>
      <c r="H83" s="176"/>
      <c r="I83" s="177"/>
      <c r="J83" s="178"/>
      <c r="K83" s="32"/>
      <c r="L83" s="176"/>
      <c r="M83" s="17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51">
        <f>SUM(D81:D82)</f>
        <v>0</v>
      </c>
      <c r="E84" s="49">
        <f>SUM(E81:E82)</f>
        <v>0</v>
      </c>
      <c r="F84" s="50">
        <f>SUM(F81:F82)</f>
        <v>0</v>
      </c>
      <c r="G84" s="32"/>
      <c r="H84" s="51">
        <f>SUM(H81:H82)</f>
        <v>0</v>
      </c>
      <c r="I84" s="49">
        <f>SUM(I81:I82)</f>
        <v>0</v>
      </c>
      <c r="J84" s="50">
        <f>SUM(J81:J82)</f>
        <v>0</v>
      </c>
      <c r="K84" s="32"/>
      <c r="L84" s="51">
        <f>SUM(L81:L82)</f>
        <v>0</v>
      </c>
      <c r="M84" s="50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35"/>
      <c r="E87" s="36"/>
      <c r="F87" s="37">
        <f>SUM(D87:E87)</f>
        <v>0</v>
      </c>
      <c r="G87" s="32"/>
      <c r="H87" s="35"/>
      <c r="I87" s="36"/>
      <c r="J87" s="37">
        <f>SUM(H87:I87)</f>
        <v>0</v>
      </c>
      <c r="K87" s="32"/>
      <c r="L87" s="35">
        <f>D87-H87</f>
        <v>0</v>
      </c>
      <c r="M87" s="37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41"/>
      <c r="E88" s="40"/>
      <c r="F88" s="42">
        <f>SUM(D88:E88)</f>
        <v>0</v>
      </c>
      <c r="G88" s="32"/>
      <c r="H88" s="41"/>
      <c r="I88" s="40"/>
      <c r="J88" s="42">
        <f>SUM(H88:I88)</f>
        <v>0</v>
      </c>
      <c r="K88" s="32"/>
      <c r="L88" s="41">
        <f>D88-H88</f>
        <v>0</v>
      </c>
      <c r="M88" s="42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76"/>
      <c r="E89" s="177"/>
      <c r="F89" s="178"/>
      <c r="G89" s="32"/>
      <c r="H89" s="176"/>
      <c r="I89" s="177"/>
      <c r="J89" s="178"/>
      <c r="K89" s="32"/>
      <c r="L89" s="176"/>
      <c r="M89" s="17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51">
        <f>SUM(D87:D88)</f>
        <v>0</v>
      </c>
      <c r="E90" s="49">
        <f>SUM(E87:E88)</f>
        <v>0</v>
      </c>
      <c r="F90" s="50">
        <f>SUM(F87:F88)</f>
        <v>0</v>
      </c>
      <c r="G90" s="32"/>
      <c r="H90" s="51">
        <f>SUM(H87:H88)</f>
        <v>0</v>
      </c>
      <c r="I90" s="49">
        <f>SUM(I87:I88)</f>
        <v>0</v>
      </c>
      <c r="J90" s="50">
        <f>SUM(J87:J88)</f>
        <v>0</v>
      </c>
      <c r="K90" s="32"/>
      <c r="L90" s="51">
        <f>SUM(L87:L88)</f>
        <v>0</v>
      </c>
      <c r="M90" s="50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35"/>
      <c r="E93" s="36"/>
      <c r="F93" s="37">
        <f>SUM(D93:E93)</f>
        <v>0</v>
      </c>
      <c r="G93" s="32"/>
      <c r="H93" s="35"/>
      <c r="I93" s="36"/>
      <c r="J93" s="37">
        <f>SUM(H93:I93)</f>
        <v>0</v>
      </c>
      <c r="K93" s="32"/>
      <c r="L93" s="35">
        <f>D93-H93</f>
        <v>0</v>
      </c>
      <c r="M93" s="37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41"/>
      <c r="E94" s="40"/>
      <c r="F94" s="42">
        <f>SUM(D94:E94)</f>
        <v>0</v>
      </c>
      <c r="G94" s="32"/>
      <c r="H94" s="41"/>
      <c r="I94" s="40"/>
      <c r="J94" s="42">
        <f>SUM(H94:I94)</f>
        <v>0</v>
      </c>
      <c r="K94" s="32"/>
      <c r="L94" s="41">
        <f>D94-H94</f>
        <v>0</v>
      </c>
      <c r="M94" s="42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6"/>
      <c r="E95" s="45"/>
      <c r="F95" s="47">
        <f>SUM(D95:E95)</f>
        <v>0</v>
      </c>
      <c r="G95" s="32"/>
      <c r="H95" s="46"/>
      <c r="I95" s="45"/>
      <c r="J95" s="47">
        <f>SUM(H95:I95)</f>
        <v>0</v>
      </c>
      <c r="K95" s="32"/>
      <c r="L95" s="46">
        <f>D95-H95</f>
        <v>0</v>
      </c>
      <c r="M95" s="47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76"/>
      <c r="E96" s="177"/>
      <c r="F96" s="178"/>
      <c r="G96" s="32"/>
      <c r="H96" s="176"/>
      <c r="I96" s="177"/>
      <c r="J96" s="178"/>
      <c r="K96" s="32"/>
      <c r="L96" s="176"/>
      <c r="M96" s="17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51">
        <f>SUM(D93:D95)</f>
        <v>0</v>
      </c>
      <c r="E97" s="49">
        <f>SUM(E93:E95)</f>
        <v>0</v>
      </c>
      <c r="F97" s="50">
        <f>SUM(F93:F95)</f>
        <v>0</v>
      </c>
      <c r="G97" s="32"/>
      <c r="H97" s="51">
        <f>SUM(H93:H95)</f>
        <v>0</v>
      </c>
      <c r="I97" s="49">
        <f>SUM(I93:I95)</f>
        <v>0</v>
      </c>
      <c r="J97" s="50">
        <f>SUM(J93:J95)</f>
        <v>0</v>
      </c>
      <c r="K97" s="32"/>
      <c r="L97" s="51">
        <f>SUM(L93:L95)</f>
        <v>0</v>
      </c>
      <c r="M97" s="50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35"/>
      <c r="E100" s="36"/>
      <c r="F100" s="37">
        <f>SUM(D100:E100)</f>
        <v>0</v>
      </c>
      <c r="G100" s="32"/>
      <c r="H100" s="35"/>
      <c r="I100" s="36"/>
      <c r="J100" s="37">
        <f>SUM(H100:I100)</f>
        <v>0</v>
      </c>
      <c r="K100" s="32"/>
      <c r="L100" s="35">
        <f>D100-H100</f>
        <v>0</v>
      </c>
      <c r="M100" s="37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41"/>
      <c r="E101" s="40"/>
      <c r="F101" s="42">
        <f>SUM(D101:E101)</f>
        <v>0</v>
      </c>
      <c r="G101" s="32"/>
      <c r="H101" s="41"/>
      <c r="I101" s="40"/>
      <c r="J101" s="42">
        <f>SUM(H101:I101)</f>
        <v>0</v>
      </c>
      <c r="K101" s="32"/>
      <c r="L101" s="41">
        <f>D101-H101</f>
        <v>0</v>
      </c>
      <c r="M101" s="42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76"/>
      <c r="E102" s="177"/>
      <c r="F102" s="178"/>
      <c r="G102" s="32"/>
      <c r="H102" s="176"/>
      <c r="I102" s="177"/>
      <c r="J102" s="178"/>
      <c r="K102" s="32"/>
      <c r="L102" s="176"/>
      <c r="M102" s="17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51">
        <f>SUM(D100:D101)</f>
        <v>0</v>
      </c>
      <c r="E103" s="49">
        <f>SUM(E100:E101)</f>
        <v>0</v>
      </c>
      <c r="F103" s="50">
        <f>SUM(F100:F101)</f>
        <v>0</v>
      </c>
      <c r="G103" s="32"/>
      <c r="H103" s="51">
        <f>SUM(H100:H101)</f>
        <v>0</v>
      </c>
      <c r="I103" s="49">
        <f>SUM(I100:I101)</f>
        <v>0</v>
      </c>
      <c r="J103" s="50">
        <f>SUM(J100:J101)</f>
        <v>0</v>
      </c>
      <c r="K103" s="32"/>
      <c r="L103" s="51">
        <f>SUM(L100:L101)</f>
        <v>0</v>
      </c>
      <c r="M103" s="50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60"/>
      <c r="E104" s="60"/>
      <c r="F104" s="60"/>
      <c r="G104" s="32"/>
      <c r="H104" s="60"/>
      <c r="I104" s="60"/>
      <c r="J104" s="60"/>
      <c r="K104" s="32"/>
      <c r="L104" s="60"/>
      <c r="M104" s="60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35"/>
      <c r="E106" s="36"/>
      <c r="F106" s="37">
        <f>SUM(D106:E106)</f>
        <v>0</v>
      </c>
      <c r="G106" s="32"/>
      <c r="H106" s="35"/>
      <c r="I106" s="36"/>
      <c r="J106" s="37">
        <f>SUM(H106:I106)</f>
        <v>0</v>
      </c>
      <c r="K106" s="32"/>
      <c r="L106" s="35">
        <f>D106-H106</f>
        <v>0</v>
      </c>
      <c r="M106" s="37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76"/>
      <c r="E107" s="177"/>
      <c r="F107" s="178"/>
      <c r="G107" s="32"/>
      <c r="H107" s="176"/>
      <c r="I107" s="177"/>
      <c r="J107" s="178"/>
      <c r="K107" s="32"/>
      <c r="L107" s="176"/>
      <c r="M107" s="17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51">
        <f>SUM(D106:D106)</f>
        <v>0</v>
      </c>
      <c r="E108" s="49">
        <f>SUM(E106:E106)</f>
        <v>0</v>
      </c>
      <c r="F108" s="50">
        <f>SUM(F106:F106)</f>
        <v>0</v>
      </c>
      <c r="G108" s="32"/>
      <c r="H108" s="51">
        <f>SUM(H106:H106)</f>
        <v>0</v>
      </c>
      <c r="I108" s="49">
        <f>SUM(I106:I106)</f>
        <v>0</v>
      </c>
      <c r="J108" s="50">
        <f>SUM(J106:J106)</f>
        <v>0</v>
      </c>
      <c r="K108" s="32"/>
      <c r="L108" s="51">
        <f>SUM(L106:L106)</f>
        <v>0</v>
      </c>
      <c r="M108" s="50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63"/>
      <c r="E109" s="64"/>
      <c r="F109" s="65"/>
      <c r="G109" s="32"/>
      <c r="H109" s="63"/>
      <c r="I109" s="64"/>
      <c r="J109" s="65"/>
      <c r="K109" s="32"/>
      <c r="L109" s="63"/>
      <c r="M109" s="65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26000</v>
      </c>
      <c r="E110" s="66">
        <f t="shared" ref="E110:Q110" si="8">SUM(E28,E42,E50,E58,E66,E72,E78,E90,E97,E103,E84,E108)</f>
        <v>0</v>
      </c>
      <c r="F110" s="66">
        <f t="shared" si="8"/>
        <v>26000</v>
      </c>
      <c r="G110" s="32"/>
      <c r="H110" s="66">
        <f t="shared" si="8"/>
        <v>0</v>
      </c>
      <c r="I110" s="66">
        <f t="shared" si="8"/>
        <v>0</v>
      </c>
      <c r="J110" s="66">
        <f t="shared" si="8"/>
        <v>0</v>
      </c>
      <c r="K110" s="32"/>
      <c r="L110" s="66">
        <f t="shared" si="8"/>
        <v>26000</v>
      </c>
      <c r="M110" s="66">
        <f t="shared" si="8"/>
        <v>26000</v>
      </c>
      <c r="N110" s="32"/>
      <c r="O110" s="66">
        <f t="shared" si="8"/>
        <v>0</v>
      </c>
      <c r="P110" s="66">
        <f t="shared" si="8"/>
        <v>0</v>
      </c>
      <c r="Q110" s="66">
        <f t="shared" si="8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5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70"/>
      <c r="I114" s="71"/>
      <c r="J114" s="107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73"/>
      <c r="I115" s="74"/>
      <c r="J115" s="108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70"/>
      <c r="I117" s="71"/>
      <c r="J117" s="107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73"/>
      <c r="I118" s="74"/>
      <c r="J118" s="108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77"/>
      <c r="I120" s="78"/>
      <c r="J120" s="79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1F98-1074-45BF-A56E-30C94E015819}">
  <sheetPr>
    <tabColor rgb="FF00B050"/>
  </sheetPr>
  <dimension ref="B1:S120"/>
  <sheetViews>
    <sheetView topLeftCell="E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List'!B46</f>
        <v>Ratio Guyana Limited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 t="str">
        <f>'[1]Co Master List'!C46</f>
        <v>010398193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>
        <v>0</v>
      </c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0</v>
      </c>
    </row>
    <row r="12" spans="2:19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>
        <v>0</v>
      </c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>
        <v>0</v>
      </c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/>
      <c r="E15" s="101"/>
      <c r="F15" s="102">
        <f t="shared" si="0"/>
        <v>0</v>
      </c>
      <c r="G15" s="32"/>
      <c r="H15" s="44">
        <v>0</v>
      </c>
      <c r="I15" s="101"/>
      <c r="J15" s="102">
        <f t="shared" si="1"/>
        <v>0</v>
      </c>
      <c r="K15" s="32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>
        <v>0</v>
      </c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>
        <v>0</v>
      </c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>
        <v>0</v>
      </c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>
        <v>0</v>
      </c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>
        <v>0</v>
      </c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>
        <v>0</v>
      </c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>
        <v>0</v>
      </c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>
        <v>0</v>
      </c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>
        <v>0</v>
      </c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>
        <v>0</v>
      </c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0</v>
      </c>
      <c r="E28" s="103">
        <f>SUM(E11:E26)</f>
        <v>0</v>
      </c>
      <c r="F28" s="104">
        <f>SUM(F11:F26)</f>
        <v>0</v>
      </c>
      <c r="G28" s="32"/>
      <c r="H28" s="48">
        <f>SUM(H11:H26)</f>
        <v>0</v>
      </c>
      <c r="I28" s="103">
        <f>SUM(I11:I26)</f>
        <v>0</v>
      </c>
      <c r="J28" s="104">
        <f>SUM(J11:J26)</f>
        <v>0</v>
      </c>
      <c r="K28" s="32"/>
      <c r="L28" s="48">
        <f>SUM(L11:L26)</f>
        <v>0</v>
      </c>
      <c r="M28" s="104">
        <f>SUM(M11:M26)</f>
        <v>0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>
        <v>0</v>
      </c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>
        <v>0</v>
      </c>
      <c r="I32" s="99"/>
      <c r="J32" s="10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>
        <v>0</v>
      </c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>
        <v>0</v>
      </c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>
        <v>0</v>
      </c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>
        <v>0</v>
      </c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>
        <v>0</v>
      </c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>
        <v>0</v>
      </c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>
        <v>0</v>
      </c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>
        <v>0</v>
      </c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>
        <v>0</v>
      </c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>
        <v>0</v>
      </c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>
        <v>0</v>
      </c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>
        <v>0</v>
      </c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>
        <v>0</v>
      </c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>
        <v>0</v>
      </c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>
        <v>0</v>
      </c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>
        <v>0</v>
      </c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>
        <v>0</v>
      </c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>
        <v>0</v>
      </c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>
        <v>0</v>
      </c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/>
      <c r="E75" s="96"/>
      <c r="F75" s="98">
        <f>SUM(D75:E75)</f>
        <v>0</v>
      </c>
      <c r="G75" s="32"/>
      <c r="H75" s="54">
        <v>0</v>
      </c>
      <c r="I75" s="96"/>
      <c r="J75" s="98">
        <f>SUM(H75:I75)</f>
        <v>0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>
        <v>0</v>
      </c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0</v>
      </c>
      <c r="E78" s="103">
        <f t="shared" ref="E78:F78" si="36">SUM(E75:E76)</f>
        <v>0</v>
      </c>
      <c r="F78" s="104">
        <f t="shared" si="36"/>
        <v>0</v>
      </c>
      <c r="G78" s="32"/>
      <c r="H78" s="48">
        <f t="shared" ref="H78:J78" si="37">SUM(H75:H76)</f>
        <v>0</v>
      </c>
      <c r="I78" s="103">
        <f t="shared" si="37"/>
        <v>0</v>
      </c>
      <c r="J78" s="104">
        <f t="shared" si="37"/>
        <v>0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>
        <v>0</v>
      </c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>
        <v>0</v>
      </c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>
        <v>0</v>
      </c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>
        <v>0</v>
      </c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>
        <v>0</v>
      </c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>
        <v>0</v>
      </c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>
        <v>0</v>
      </c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>
        <v>0</v>
      </c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>
        <v>0</v>
      </c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0</v>
      </c>
      <c r="E110" s="66">
        <f t="shared" ref="E110:Q110" si="40">SUM(E28,E42,E50,E58,E66,E72,E78,E90,E97,E103,E84,E108)</f>
        <v>0</v>
      </c>
      <c r="F110" s="66">
        <f t="shared" si="40"/>
        <v>0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0</v>
      </c>
      <c r="M110" s="66">
        <f t="shared" si="40"/>
        <v>0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>
        <v>0</v>
      </c>
      <c r="I114" s="117"/>
      <c r="J114" s="118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>
        <v>0</v>
      </c>
      <c r="I115" s="120"/>
      <c r="J115" s="121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>
        <v>0</v>
      </c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>
        <v>0</v>
      </c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>
        <v>0</v>
      </c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4A2A-B15B-4D0E-ACA5-208211415387}">
  <sheetPr>
    <tabColor rgb="FF00B050"/>
  </sheetPr>
  <dimension ref="B1:T120"/>
  <sheetViews>
    <sheetView topLeftCell="C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1.44140625" bestFit="1" customWidth="1"/>
  </cols>
  <sheetData>
    <row r="1" spans="2:20" ht="16.350000000000001" customHeight="1" thickBot="1" x14ac:dyDescent="0.35"/>
    <row r="2" spans="2:20" ht="16.350000000000001" customHeight="1" thickBot="1" x14ac:dyDescent="0.35">
      <c r="C2" s="2" t="s">
        <v>0</v>
      </c>
      <c r="E2" s="147" t="str">
        <f>'[1]Co Master List'!B47</f>
        <v>CNOOC Petroleum Guyana Limited</v>
      </c>
      <c r="F2" s="148"/>
      <c r="G2" s="148"/>
      <c r="H2" s="148"/>
      <c r="I2" s="149"/>
      <c r="O2" t="s">
        <v>101</v>
      </c>
    </row>
    <row r="3" spans="2:20" ht="16.350000000000001" customHeight="1" thickBot="1" x14ac:dyDescent="0.35">
      <c r="C3" s="2" t="s">
        <v>1</v>
      </c>
      <c r="E3" s="147">
        <f>'[1]Co Master List'!C47</f>
        <v>15630205</v>
      </c>
      <c r="F3" s="148"/>
      <c r="G3" s="148"/>
      <c r="H3" s="148"/>
      <c r="I3" s="149"/>
    </row>
    <row r="4" spans="2:20" ht="16.350000000000001" customHeight="1" thickBot="1" x14ac:dyDescent="0.35"/>
    <row r="5" spans="2:20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20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20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20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20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20" ht="15" thickBot="1" x14ac:dyDescent="0.35">
      <c r="B10" s="153" t="s">
        <v>16</v>
      </c>
      <c r="C10" s="154"/>
    </row>
    <row r="11" spans="2:20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6087762.599999994</v>
      </c>
    </row>
    <row r="12" spans="2:20" x14ac:dyDescent="0.3">
      <c r="B12" s="16">
        <v>1.2</v>
      </c>
      <c r="C12" s="17" t="s">
        <v>18</v>
      </c>
      <c r="D12" s="39"/>
      <c r="E12" s="99"/>
      <c r="F12" s="100">
        <f>SUM(D12:E12)</f>
        <v>0</v>
      </c>
      <c r="G12" s="32"/>
      <c r="H12" s="39"/>
      <c r="I12" s="99"/>
      <c r="J12" s="100">
        <f>SUM(H12:I12)</f>
        <v>0</v>
      </c>
      <c r="K12" s="32"/>
      <c r="L12" s="39">
        <f>D12-H12</f>
        <v>0</v>
      </c>
      <c r="M12" s="100">
        <f>F12-J12</f>
        <v>0</v>
      </c>
      <c r="N12" s="32"/>
      <c r="O12" s="41"/>
      <c r="P12" s="40"/>
      <c r="Q12" s="42"/>
      <c r="S12" s="15">
        <f>SUMIF(M11:M26,"&lt;0")</f>
        <v>0</v>
      </c>
    </row>
    <row r="13" spans="2:20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20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20" x14ac:dyDescent="0.3">
      <c r="B15" s="10">
        <v>1.5</v>
      </c>
      <c r="C15" s="11" t="s">
        <v>21</v>
      </c>
      <c r="D15" s="44">
        <v>97167308</v>
      </c>
      <c r="E15" s="101"/>
      <c r="F15" s="102">
        <f t="shared" si="0"/>
        <v>97167308</v>
      </c>
      <c r="G15" s="32"/>
      <c r="H15" s="44">
        <v>97081940.400000006</v>
      </c>
      <c r="I15" s="101"/>
      <c r="J15" s="102">
        <f t="shared" si="1"/>
        <v>97081940.400000006</v>
      </c>
      <c r="K15" s="32"/>
      <c r="L15" s="44">
        <f t="shared" si="2"/>
        <v>85367.59999999404</v>
      </c>
      <c r="M15" s="102">
        <f t="shared" si="3"/>
        <v>85367.59999999404</v>
      </c>
      <c r="N15" s="32"/>
      <c r="O15" s="46"/>
      <c r="P15" s="45"/>
      <c r="Q15" s="47"/>
      <c r="T15" t="s">
        <v>100</v>
      </c>
    </row>
    <row r="16" spans="2:20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>
        <v>10422208</v>
      </c>
      <c r="E18" s="99"/>
      <c r="F18" s="100">
        <f t="shared" si="0"/>
        <v>10422208</v>
      </c>
      <c r="G18" s="32"/>
      <c r="H18" s="39">
        <v>7020340</v>
      </c>
      <c r="I18" s="99"/>
      <c r="J18" s="100">
        <f t="shared" si="1"/>
        <v>7020340</v>
      </c>
      <c r="K18" s="32"/>
      <c r="L18" s="39">
        <f t="shared" si="2"/>
        <v>3401868</v>
      </c>
      <c r="M18" s="100">
        <f t="shared" si="3"/>
        <v>3401868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143">
        <v>2600527</v>
      </c>
      <c r="E20" s="99"/>
      <c r="F20" s="100">
        <f t="shared" si="0"/>
        <v>2600527</v>
      </c>
      <c r="G20" s="32"/>
      <c r="H20" s="39"/>
      <c r="I20" s="99"/>
      <c r="J20" s="100">
        <f t="shared" si="1"/>
        <v>0</v>
      </c>
      <c r="K20" s="32"/>
      <c r="L20" s="39">
        <f t="shared" si="2"/>
        <v>2600527</v>
      </c>
      <c r="M20" s="100">
        <f t="shared" si="3"/>
        <v>2600527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110190043</v>
      </c>
      <c r="E28" s="103">
        <f>SUM(E11:E26)</f>
        <v>0</v>
      </c>
      <c r="F28" s="104">
        <f>SUM(F11:F26)</f>
        <v>110190043</v>
      </c>
      <c r="G28" s="32"/>
      <c r="H28" s="48">
        <f>SUM(H11:H26)</f>
        <v>104102280.40000001</v>
      </c>
      <c r="I28" s="103">
        <f>SUM(I11:I26)</f>
        <v>0</v>
      </c>
      <c r="J28" s="104">
        <f>SUM(J11:J26)</f>
        <v>104102280.40000001</v>
      </c>
      <c r="K28" s="32"/>
      <c r="L28" s="48">
        <f>SUM(L11:L26)</f>
        <v>6087762.599999994</v>
      </c>
      <c r="M28" s="104">
        <f>SUM(M11:M26)</f>
        <v>6087762.599999994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/>
      <c r="I32" s="99"/>
      <c r="J32" s="10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/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/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/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5174400</v>
      </c>
      <c r="E75" s="96"/>
      <c r="F75" s="98">
        <f>SUM(D75:E75)</f>
        <v>5174400</v>
      </c>
      <c r="G75" s="32"/>
      <c r="H75" s="54">
        <v>5174400</v>
      </c>
      <c r="I75" s="96"/>
      <c r="J75" s="98">
        <f>SUM(H75:I75)</f>
        <v>5174400</v>
      </c>
      <c r="K75" s="32"/>
      <c r="L75" s="54">
        <f>D75-H75</f>
        <v>0</v>
      </c>
      <c r="M75" s="98">
        <f>F75-J75</f>
        <v>0</v>
      </c>
      <c r="N75" s="32"/>
      <c r="O75" s="35"/>
      <c r="P75" s="36"/>
      <c r="Q75" s="37"/>
      <c r="S75" s="15">
        <f>SUMIF(M75:M76,"&gt;0")</f>
        <v>0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5174400</v>
      </c>
      <c r="E78" s="103">
        <f t="shared" ref="E78:F78" si="36">SUM(E75:E76)</f>
        <v>0</v>
      </c>
      <c r="F78" s="104">
        <f t="shared" si="36"/>
        <v>5174400</v>
      </c>
      <c r="G78" s="32"/>
      <c r="H78" s="48">
        <f t="shared" ref="H78:J78" si="37">SUM(H75:H76)</f>
        <v>5174400</v>
      </c>
      <c r="I78" s="103">
        <f t="shared" si="37"/>
        <v>0</v>
      </c>
      <c r="J78" s="104">
        <f t="shared" si="37"/>
        <v>5174400</v>
      </c>
      <c r="K78" s="32"/>
      <c r="L78" s="48">
        <f t="shared" ref="L78:M78" si="38">SUM(L75:L76)</f>
        <v>0</v>
      </c>
      <c r="M78" s="104">
        <f t="shared" si="38"/>
        <v>0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115364443</v>
      </c>
      <c r="E110" s="66">
        <f t="shared" ref="E110:Q110" si="40">SUM(E28,E42,E50,E58,E66,E72,E78,E90,E97,E103,E84,E108)</f>
        <v>0</v>
      </c>
      <c r="F110" s="66">
        <f t="shared" si="40"/>
        <v>115364443</v>
      </c>
      <c r="G110" s="32"/>
      <c r="H110" s="66">
        <f t="shared" si="40"/>
        <v>109276680.40000001</v>
      </c>
      <c r="I110" s="66">
        <f t="shared" si="40"/>
        <v>0</v>
      </c>
      <c r="J110" s="66">
        <f t="shared" si="40"/>
        <v>109276680.40000001</v>
      </c>
      <c r="K110" s="32"/>
      <c r="L110" s="66">
        <f t="shared" si="40"/>
        <v>6087762.599999994</v>
      </c>
      <c r="M110" s="66">
        <f t="shared" si="40"/>
        <v>6087762.599999994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>
        <v>0</v>
      </c>
      <c r="I114" s="117"/>
      <c r="J114" s="118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>
        <v>0</v>
      </c>
      <c r="I115" s="120"/>
      <c r="J115" s="121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>
        <v>0</v>
      </c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>
        <v>0</v>
      </c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>
        <v>0</v>
      </c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2BF0-A935-4D5F-9263-77FF892FD116}">
  <sheetPr>
    <tabColor rgb="FF00B050"/>
  </sheetPr>
  <dimension ref="B1:S120"/>
  <sheetViews>
    <sheetView topLeftCell="C1" workbookViewId="0">
      <selection activeCell="O2" sqref="O2"/>
    </sheetView>
  </sheetViews>
  <sheetFormatPr defaultRowHeight="14.4" x14ac:dyDescent="0.3"/>
  <cols>
    <col min="1" max="1" width="3.88671875" customWidth="1"/>
    <col min="2" max="2" width="4.109375" style="1" customWidth="1"/>
    <col min="3" max="3" width="41" customWidth="1"/>
    <col min="4" max="5" width="14.44140625" customWidth="1"/>
    <col min="6" max="6" width="15.88671875" customWidth="1"/>
    <col min="7" max="7" width="1.109375" customWidth="1"/>
    <col min="8" max="9" width="14.44140625" customWidth="1"/>
    <col min="10" max="10" width="15.88671875" customWidth="1"/>
    <col min="11" max="11" width="1.109375" customWidth="1"/>
    <col min="12" max="13" width="14.44140625" customWidth="1"/>
    <col min="14" max="14" width="1.109375" customWidth="1"/>
    <col min="15" max="17" width="16.109375" customWidth="1"/>
    <col min="19" max="19" width="11.44140625" bestFit="1" customWidth="1"/>
  </cols>
  <sheetData>
    <row r="1" spans="2:19" ht="16.350000000000001" customHeight="1" thickBot="1" x14ac:dyDescent="0.35"/>
    <row r="2" spans="2:19" ht="16.350000000000001" customHeight="1" thickBot="1" x14ac:dyDescent="0.35">
      <c r="C2" s="2" t="s">
        <v>0</v>
      </c>
      <c r="E2" s="147" t="str">
        <f>'[1]Co Master List'!B48</f>
        <v>Eco (Atlantic) Guyana Inc</v>
      </c>
      <c r="F2" s="148"/>
      <c r="G2" s="148"/>
      <c r="H2" s="148"/>
      <c r="I2" s="149"/>
      <c r="O2" t="s">
        <v>101</v>
      </c>
    </row>
    <row r="3" spans="2:19" ht="16.350000000000001" customHeight="1" thickBot="1" x14ac:dyDescent="0.35">
      <c r="C3" s="2" t="s">
        <v>1</v>
      </c>
      <c r="E3" s="147">
        <f>'[1]Co Master List'!C48</f>
        <v>10290139</v>
      </c>
      <c r="F3" s="148"/>
      <c r="G3" s="148"/>
      <c r="H3" s="148"/>
      <c r="I3" s="149"/>
    </row>
    <row r="4" spans="2:19" ht="16.350000000000001" customHeight="1" thickBot="1" x14ac:dyDescent="0.35"/>
    <row r="5" spans="2:19" ht="16.350000000000001" customHeight="1" thickBot="1" x14ac:dyDescent="0.35">
      <c r="D5" s="150" t="s">
        <v>2</v>
      </c>
      <c r="E5" s="151"/>
      <c r="F5" s="152"/>
      <c r="G5" s="4"/>
      <c r="H5" s="144" t="s">
        <v>3</v>
      </c>
      <c r="I5" s="145"/>
      <c r="J5" s="146"/>
      <c r="L5" s="144" t="s">
        <v>4</v>
      </c>
      <c r="M5" s="146"/>
      <c r="O5" s="144" t="s">
        <v>5</v>
      </c>
      <c r="P5" s="145"/>
      <c r="Q5" s="146"/>
    </row>
    <row r="6" spans="2:19" ht="16.350000000000001" customHeight="1" thickBot="1" x14ac:dyDescent="0.35">
      <c r="D6" s="150"/>
      <c r="E6" s="162"/>
      <c r="F6" s="163" t="s">
        <v>6</v>
      </c>
      <c r="G6" s="5"/>
      <c r="H6" s="144"/>
      <c r="I6" s="145"/>
      <c r="J6" s="163" t="s">
        <v>7</v>
      </c>
      <c r="L6" s="165" t="s">
        <v>8</v>
      </c>
      <c r="M6" s="165" t="s">
        <v>9</v>
      </c>
      <c r="O6" s="155" t="s">
        <v>10</v>
      </c>
      <c r="P6" s="155" t="s">
        <v>11</v>
      </c>
      <c r="Q6" s="155" t="s">
        <v>12</v>
      </c>
    </row>
    <row r="7" spans="2:19" ht="16.2" thickBot="1" x14ac:dyDescent="0.35">
      <c r="D7" s="3" t="s">
        <v>8</v>
      </c>
      <c r="E7" s="6" t="s">
        <v>13</v>
      </c>
      <c r="F7" s="164"/>
      <c r="G7" s="5"/>
      <c r="H7" s="3" t="s">
        <v>8</v>
      </c>
      <c r="I7" s="6" t="s">
        <v>13</v>
      </c>
      <c r="J7" s="164"/>
      <c r="L7" s="166"/>
      <c r="M7" s="166"/>
      <c r="O7" s="156"/>
      <c r="P7" s="156"/>
      <c r="Q7" s="156"/>
    </row>
    <row r="8" spans="2:19" ht="15.6" x14ac:dyDescent="0.3">
      <c r="D8" s="7" t="s">
        <v>14</v>
      </c>
      <c r="E8" s="7" t="s">
        <v>14</v>
      </c>
      <c r="F8" s="7" t="s">
        <v>14</v>
      </c>
      <c r="G8" s="8"/>
      <c r="H8" s="7" t="s">
        <v>14</v>
      </c>
      <c r="I8" s="7" t="s">
        <v>14</v>
      </c>
      <c r="J8" s="7" t="s">
        <v>14</v>
      </c>
      <c r="L8" s="7" t="s">
        <v>14</v>
      </c>
      <c r="M8" s="7" t="s">
        <v>14</v>
      </c>
      <c r="O8" s="7" t="s">
        <v>14</v>
      </c>
      <c r="P8" s="7" t="s">
        <v>14</v>
      </c>
      <c r="Q8" s="7" t="s">
        <v>14</v>
      </c>
    </row>
    <row r="9" spans="2:19" ht="16.2" thickBot="1" x14ac:dyDescent="0.35">
      <c r="B9" s="9" t="s">
        <v>15</v>
      </c>
      <c r="D9" s="7"/>
      <c r="E9" s="7"/>
      <c r="F9" s="7"/>
      <c r="G9" s="8"/>
      <c r="H9" s="7"/>
      <c r="I9" s="7"/>
      <c r="J9" s="7"/>
      <c r="L9" s="7"/>
      <c r="M9" s="7"/>
      <c r="O9" s="7"/>
      <c r="P9" s="7"/>
      <c r="Q9" s="7"/>
    </row>
    <row r="10" spans="2:19" ht="15" thickBot="1" x14ac:dyDescent="0.35">
      <c r="B10" s="153" t="s">
        <v>16</v>
      </c>
      <c r="C10" s="154"/>
    </row>
    <row r="11" spans="2:19" x14ac:dyDescent="0.3">
      <c r="B11" s="10">
        <v>1.1000000000000001</v>
      </c>
      <c r="C11" s="11" t="s">
        <v>17</v>
      </c>
      <c r="D11" s="54"/>
      <c r="E11" s="96"/>
      <c r="F11" s="98">
        <f>SUM(D11:E11)</f>
        <v>0</v>
      </c>
      <c r="G11" s="32"/>
      <c r="H11" s="54"/>
      <c r="I11" s="96"/>
      <c r="J11" s="98">
        <f>SUM(H11:I11)</f>
        <v>0</v>
      </c>
      <c r="K11" s="32"/>
      <c r="L11" s="54">
        <f>D11-H11</f>
        <v>0</v>
      </c>
      <c r="M11" s="98">
        <f>F11-J11</f>
        <v>0</v>
      </c>
      <c r="N11" s="32"/>
      <c r="O11" s="35"/>
      <c r="P11" s="36"/>
      <c r="Q11" s="37"/>
      <c r="S11" s="15">
        <f>SUMIF(M11:M26,"&gt;0")</f>
        <v>80973</v>
      </c>
    </row>
    <row r="12" spans="2:19" x14ac:dyDescent="0.3">
      <c r="B12" s="16">
        <v>1.2</v>
      </c>
      <c r="C12" s="17" t="s">
        <v>18</v>
      </c>
      <c r="D12" s="39">
        <v>80973</v>
      </c>
      <c r="E12" s="99"/>
      <c r="F12" s="100">
        <f>SUM(D12:E12)</f>
        <v>80973</v>
      </c>
      <c r="G12" s="32"/>
      <c r="H12" s="39"/>
      <c r="I12" s="99"/>
      <c r="J12" s="100">
        <f>SUM(H12:I12)</f>
        <v>0</v>
      </c>
      <c r="K12" s="32"/>
      <c r="L12" s="39">
        <f>D12-H12</f>
        <v>80973</v>
      </c>
      <c r="M12" s="100">
        <f>F12-J12</f>
        <v>80973</v>
      </c>
      <c r="N12" s="32"/>
      <c r="O12" s="41"/>
      <c r="P12" s="40"/>
      <c r="Q12" s="42"/>
      <c r="S12" s="15">
        <f>SUMIF(M11:M26,"&lt;0")</f>
        <v>0</v>
      </c>
    </row>
    <row r="13" spans="2:19" x14ac:dyDescent="0.3">
      <c r="B13" s="10">
        <v>1.3</v>
      </c>
      <c r="C13" s="11" t="s">
        <v>19</v>
      </c>
      <c r="D13" s="44"/>
      <c r="E13" s="101"/>
      <c r="F13" s="102">
        <f>SUM(D13:E13)</f>
        <v>0</v>
      </c>
      <c r="G13" s="32"/>
      <c r="H13" s="44"/>
      <c r="I13" s="101"/>
      <c r="J13" s="102">
        <f>SUM(H13:I13)</f>
        <v>0</v>
      </c>
      <c r="K13" s="32"/>
      <c r="L13" s="44">
        <f>D13-H13</f>
        <v>0</v>
      </c>
      <c r="M13" s="102">
        <f>F13-J13</f>
        <v>0</v>
      </c>
      <c r="N13" s="32"/>
      <c r="O13" s="46"/>
      <c r="P13" s="45"/>
      <c r="Q13" s="47"/>
    </row>
    <row r="14" spans="2:19" x14ac:dyDescent="0.3">
      <c r="B14" s="16">
        <v>1.4</v>
      </c>
      <c r="C14" s="17" t="s">
        <v>20</v>
      </c>
      <c r="D14" s="39"/>
      <c r="E14" s="99"/>
      <c r="F14" s="100">
        <f t="shared" ref="F14:F26" si="0">SUM(D14:E14)</f>
        <v>0</v>
      </c>
      <c r="G14" s="32"/>
      <c r="H14" s="39"/>
      <c r="I14" s="99"/>
      <c r="J14" s="100">
        <f t="shared" ref="J14:J26" si="1">SUM(H14:I14)</f>
        <v>0</v>
      </c>
      <c r="K14" s="32"/>
      <c r="L14" s="39">
        <f t="shared" ref="L14:L26" si="2">D14-H14</f>
        <v>0</v>
      </c>
      <c r="M14" s="100">
        <f t="shared" ref="M14:M26" si="3">F14-J14</f>
        <v>0</v>
      </c>
      <c r="N14" s="32"/>
      <c r="O14" s="41"/>
      <c r="P14" s="40"/>
      <c r="Q14" s="42"/>
    </row>
    <row r="15" spans="2:19" x14ac:dyDescent="0.3">
      <c r="B15" s="10">
        <v>1.5</v>
      </c>
      <c r="C15" s="11" t="s">
        <v>21</v>
      </c>
      <c r="D15" s="44"/>
      <c r="E15" s="101"/>
      <c r="F15" s="102">
        <f t="shared" si="0"/>
        <v>0</v>
      </c>
      <c r="G15" s="32"/>
      <c r="H15" s="44"/>
      <c r="I15" s="101"/>
      <c r="J15" s="102">
        <f t="shared" si="1"/>
        <v>0</v>
      </c>
      <c r="K15" s="32"/>
      <c r="L15" s="44">
        <f t="shared" si="2"/>
        <v>0</v>
      </c>
      <c r="M15" s="102">
        <f t="shared" si="3"/>
        <v>0</v>
      </c>
      <c r="N15" s="32"/>
      <c r="O15" s="46"/>
      <c r="P15" s="45"/>
      <c r="Q15" s="47"/>
    </row>
    <row r="16" spans="2:19" x14ac:dyDescent="0.3">
      <c r="B16" s="16">
        <v>1.6</v>
      </c>
      <c r="C16" s="17" t="s">
        <v>22</v>
      </c>
      <c r="D16" s="39"/>
      <c r="E16" s="99"/>
      <c r="F16" s="100">
        <f t="shared" si="0"/>
        <v>0</v>
      </c>
      <c r="G16" s="32"/>
      <c r="H16" s="39"/>
      <c r="I16" s="99"/>
      <c r="J16" s="100">
        <f t="shared" si="1"/>
        <v>0</v>
      </c>
      <c r="K16" s="32"/>
      <c r="L16" s="39">
        <f t="shared" si="2"/>
        <v>0</v>
      </c>
      <c r="M16" s="100">
        <f t="shared" si="3"/>
        <v>0</v>
      </c>
      <c r="N16" s="32"/>
      <c r="O16" s="41"/>
      <c r="P16" s="40"/>
      <c r="Q16" s="42"/>
    </row>
    <row r="17" spans="2:19" x14ac:dyDescent="0.3">
      <c r="B17" s="10">
        <v>1.7</v>
      </c>
      <c r="C17" s="11" t="s">
        <v>23</v>
      </c>
      <c r="D17" s="44"/>
      <c r="E17" s="101"/>
      <c r="F17" s="102">
        <f t="shared" si="0"/>
        <v>0</v>
      </c>
      <c r="G17" s="32"/>
      <c r="H17" s="44"/>
      <c r="I17" s="101"/>
      <c r="J17" s="102">
        <f t="shared" si="1"/>
        <v>0</v>
      </c>
      <c r="K17" s="32"/>
      <c r="L17" s="44">
        <f t="shared" si="2"/>
        <v>0</v>
      </c>
      <c r="M17" s="102">
        <f t="shared" si="3"/>
        <v>0</v>
      </c>
      <c r="N17" s="32"/>
      <c r="O17" s="46"/>
      <c r="P17" s="45"/>
      <c r="Q17" s="47"/>
    </row>
    <row r="18" spans="2:19" x14ac:dyDescent="0.3">
      <c r="B18" s="16">
        <v>1.8</v>
      </c>
      <c r="C18" s="17" t="s">
        <v>24</v>
      </c>
      <c r="D18" s="39"/>
      <c r="E18" s="99"/>
      <c r="F18" s="100">
        <f t="shared" si="0"/>
        <v>0</v>
      </c>
      <c r="G18" s="32"/>
      <c r="H18" s="39"/>
      <c r="I18" s="99"/>
      <c r="J18" s="100">
        <f t="shared" si="1"/>
        <v>0</v>
      </c>
      <c r="K18" s="32"/>
      <c r="L18" s="39">
        <f t="shared" si="2"/>
        <v>0</v>
      </c>
      <c r="M18" s="100">
        <f t="shared" si="3"/>
        <v>0</v>
      </c>
      <c r="N18" s="32"/>
      <c r="O18" s="41"/>
      <c r="P18" s="40"/>
      <c r="Q18" s="42"/>
    </row>
    <row r="19" spans="2:19" x14ac:dyDescent="0.3">
      <c r="B19" s="10">
        <v>1.9</v>
      </c>
      <c r="C19" s="11" t="s">
        <v>25</v>
      </c>
      <c r="D19" s="44"/>
      <c r="E19" s="101"/>
      <c r="F19" s="102">
        <f t="shared" si="0"/>
        <v>0</v>
      </c>
      <c r="G19" s="32"/>
      <c r="H19" s="44"/>
      <c r="I19" s="101"/>
      <c r="J19" s="102">
        <f t="shared" si="1"/>
        <v>0</v>
      </c>
      <c r="K19" s="32"/>
      <c r="L19" s="44">
        <f t="shared" si="2"/>
        <v>0</v>
      </c>
      <c r="M19" s="102">
        <f t="shared" si="3"/>
        <v>0</v>
      </c>
      <c r="N19" s="32"/>
      <c r="O19" s="46"/>
      <c r="P19" s="45"/>
      <c r="Q19" s="47"/>
    </row>
    <row r="20" spans="2:19" x14ac:dyDescent="0.3">
      <c r="B20" s="16" t="s">
        <v>26</v>
      </c>
      <c r="C20" s="17" t="s">
        <v>27</v>
      </c>
      <c r="D20" s="39"/>
      <c r="E20" s="99"/>
      <c r="F20" s="100">
        <f t="shared" si="0"/>
        <v>0</v>
      </c>
      <c r="G20" s="32"/>
      <c r="H20" s="39"/>
      <c r="I20" s="99"/>
      <c r="J20" s="100">
        <f t="shared" si="1"/>
        <v>0</v>
      </c>
      <c r="K20" s="32"/>
      <c r="L20" s="39">
        <f t="shared" si="2"/>
        <v>0</v>
      </c>
      <c r="M20" s="100">
        <f t="shared" si="3"/>
        <v>0</v>
      </c>
      <c r="N20" s="32"/>
      <c r="O20" s="41"/>
      <c r="P20" s="40"/>
      <c r="Q20" s="42"/>
    </row>
    <row r="21" spans="2:19" x14ac:dyDescent="0.3">
      <c r="B21" s="25" t="s">
        <v>28</v>
      </c>
      <c r="C21" s="11" t="s">
        <v>29</v>
      </c>
      <c r="D21" s="44"/>
      <c r="E21" s="101"/>
      <c r="F21" s="102">
        <f t="shared" si="0"/>
        <v>0</v>
      </c>
      <c r="G21" s="32"/>
      <c r="H21" s="44"/>
      <c r="I21" s="101"/>
      <c r="J21" s="102">
        <f t="shared" si="1"/>
        <v>0</v>
      </c>
      <c r="K21" s="32"/>
      <c r="L21" s="44">
        <f t="shared" si="2"/>
        <v>0</v>
      </c>
      <c r="M21" s="102">
        <f t="shared" si="3"/>
        <v>0</v>
      </c>
      <c r="N21" s="32"/>
      <c r="O21" s="46"/>
      <c r="P21" s="45"/>
      <c r="Q21" s="47"/>
    </row>
    <row r="22" spans="2:19" x14ac:dyDescent="0.3">
      <c r="B22" s="16" t="s">
        <v>30</v>
      </c>
      <c r="C22" s="17" t="s">
        <v>31</v>
      </c>
      <c r="D22" s="39"/>
      <c r="E22" s="99"/>
      <c r="F22" s="100">
        <f t="shared" si="0"/>
        <v>0</v>
      </c>
      <c r="G22" s="32"/>
      <c r="H22" s="39"/>
      <c r="I22" s="99"/>
      <c r="J22" s="100">
        <f t="shared" si="1"/>
        <v>0</v>
      </c>
      <c r="K22" s="32"/>
      <c r="L22" s="39">
        <f t="shared" si="2"/>
        <v>0</v>
      </c>
      <c r="M22" s="100">
        <f t="shared" si="3"/>
        <v>0</v>
      </c>
      <c r="N22" s="32"/>
      <c r="O22" s="41"/>
      <c r="P22" s="40"/>
      <c r="Q22" s="42"/>
    </row>
    <row r="23" spans="2:19" x14ac:dyDescent="0.3">
      <c r="B23" s="25" t="s">
        <v>32</v>
      </c>
      <c r="C23" s="11" t="s">
        <v>33</v>
      </c>
      <c r="D23" s="44"/>
      <c r="E23" s="101"/>
      <c r="F23" s="102">
        <f t="shared" si="0"/>
        <v>0</v>
      </c>
      <c r="G23" s="32"/>
      <c r="H23" s="44"/>
      <c r="I23" s="101"/>
      <c r="J23" s="102">
        <f t="shared" si="1"/>
        <v>0</v>
      </c>
      <c r="K23" s="32"/>
      <c r="L23" s="44">
        <f t="shared" si="2"/>
        <v>0</v>
      </c>
      <c r="M23" s="102">
        <f t="shared" si="3"/>
        <v>0</v>
      </c>
      <c r="N23" s="32"/>
      <c r="O23" s="46"/>
      <c r="P23" s="45"/>
      <c r="Q23" s="47"/>
    </row>
    <row r="24" spans="2:19" x14ac:dyDescent="0.3">
      <c r="B24" s="16" t="s">
        <v>34</v>
      </c>
      <c r="C24" s="17" t="s">
        <v>35</v>
      </c>
      <c r="D24" s="39"/>
      <c r="E24" s="99"/>
      <c r="F24" s="100">
        <f t="shared" si="0"/>
        <v>0</v>
      </c>
      <c r="G24" s="32"/>
      <c r="H24" s="39"/>
      <c r="I24" s="99"/>
      <c r="J24" s="100">
        <f t="shared" si="1"/>
        <v>0</v>
      </c>
      <c r="K24" s="32"/>
      <c r="L24" s="39">
        <f t="shared" si="2"/>
        <v>0</v>
      </c>
      <c r="M24" s="100">
        <f t="shared" si="3"/>
        <v>0</v>
      </c>
      <c r="N24" s="32"/>
      <c r="O24" s="41"/>
      <c r="P24" s="40"/>
      <c r="Q24" s="42"/>
    </row>
    <row r="25" spans="2:19" x14ac:dyDescent="0.3">
      <c r="B25" s="25" t="s">
        <v>36</v>
      </c>
      <c r="C25" s="11" t="s">
        <v>37</v>
      </c>
      <c r="D25" s="44"/>
      <c r="E25" s="101"/>
      <c r="F25" s="102">
        <f t="shared" si="0"/>
        <v>0</v>
      </c>
      <c r="G25" s="32"/>
      <c r="H25" s="44"/>
      <c r="I25" s="101"/>
      <c r="J25" s="102">
        <f t="shared" si="1"/>
        <v>0</v>
      </c>
      <c r="K25" s="32"/>
      <c r="L25" s="44">
        <f t="shared" si="2"/>
        <v>0</v>
      </c>
      <c r="M25" s="102">
        <f t="shared" si="3"/>
        <v>0</v>
      </c>
      <c r="N25" s="32"/>
      <c r="O25" s="46"/>
      <c r="P25" s="45"/>
      <c r="Q25" s="47"/>
    </row>
    <row r="26" spans="2:19" x14ac:dyDescent="0.3">
      <c r="B26" s="16" t="s">
        <v>38</v>
      </c>
      <c r="C26" s="17" t="s">
        <v>39</v>
      </c>
      <c r="D26" s="39"/>
      <c r="E26" s="99"/>
      <c r="F26" s="100">
        <f t="shared" si="0"/>
        <v>0</v>
      </c>
      <c r="G26" s="32"/>
      <c r="H26" s="39"/>
      <c r="I26" s="99"/>
      <c r="J26" s="100">
        <f t="shared" si="1"/>
        <v>0</v>
      </c>
      <c r="K26" s="32"/>
      <c r="L26" s="39">
        <f t="shared" si="2"/>
        <v>0</v>
      </c>
      <c r="M26" s="100">
        <f t="shared" si="3"/>
        <v>0</v>
      </c>
      <c r="N26" s="32"/>
      <c r="O26" s="41"/>
      <c r="P26" s="40"/>
      <c r="Q26" s="42"/>
    </row>
    <row r="27" spans="2:19" x14ac:dyDescent="0.3">
      <c r="B27" s="157"/>
      <c r="C27" s="158"/>
      <c r="D27" s="189"/>
      <c r="E27" s="190"/>
      <c r="F27" s="191"/>
      <c r="G27" s="92"/>
      <c r="H27" s="189"/>
      <c r="I27" s="190"/>
      <c r="J27" s="191"/>
      <c r="K27" s="92"/>
      <c r="L27" s="189"/>
      <c r="M27" s="191"/>
      <c r="N27" s="92"/>
      <c r="O27" s="183"/>
      <c r="P27" s="184"/>
      <c r="Q27" s="185"/>
    </row>
    <row r="28" spans="2:19" ht="15" thickBot="1" x14ac:dyDescent="0.35">
      <c r="B28" s="167" t="s">
        <v>40</v>
      </c>
      <c r="C28" s="168"/>
      <c r="D28" s="48">
        <f>SUM(D11:D26)</f>
        <v>80973</v>
      </c>
      <c r="E28" s="103">
        <f>SUM(E11:E26)</f>
        <v>0</v>
      </c>
      <c r="F28" s="104">
        <f>SUM(F11:F26)</f>
        <v>80973</v>
      </c>
      <c r="G28" s="32"/>
      <c r="H28" s="48">
        <f>SUM(H11:H26)</f>
        <v>0</v>
      </c>
      <c r="I28" s="103">
        <f>SUM(I11:I26)</f>
        <v>0</v>
      </c>
      <c r="J28" s="104">
        <f>SUM(J11:J26)</f>
        <v>0</v>
      </c>
      <c r="K28" s="32"/>
      <c r="L28" s="48">
        <f>SUM(L11:L26)</f>
        <v>80973</v>
      </c>
      <c r="M28" s="104">
        <f>SUM(M11:M26)</f>
        <v>80973</v>
      </c>
      <c r="N28" s="32"/>
      <c r="O28" s="51">
        <f>SUM(O11:O26)</f>
        <v>0</v>
      </c>
      <c r="P28" s="49">
        <f>SUM(P11:P26)</f>
        <v>0</v>
      </c>
      <c r="Q28" s="50">
        <f>SUM(Q11:Q26)</f>
        <v>0</v>
      </c>
    </row>
    <row r="29" spans="2:19" ht="15" thickBot="1" x14ac:dyDescent="0.35">
      <c r="B29" s="89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9" ht="15" thickBot="1" x14ac:dyDescent="0.35">
      <c r="B30" s="169" t="s">
        <v>41</v>
      </c>
      <c r="C30" s="17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x14ac:dyDescent="0.3">
      <c r="B31" s="33">
        <v>2.1</v>
      </c>
      <c r="C31" s="34" t="s">
        <v>42</v>
      </c>
      <c r="D31" s="54"/>
      <c r="E31" s="96"/>
      <c r="F31" s="98">
        <f>SUM(D31:E31)</f>
        <v>0</v>
      </c>
      <c r="G31" s="32"/>
      <c r="H31" s="54"/>
      <c r="I31" s="96"/>
      <c r="J31" s="98">
        <f>SUM(H31:I31)</f>
        <v>0</v>
      </c>
      <c r="K31" s="32"/>
      <c r="L31" s="54">
        <f>D31-H31</f>
        <v>0</v>
      </c>
      <c r="M31" s="98">
        <f>F31-J31</f>
        <v>0</v>
      </c>
      <c r="N31" s="32"/>
      <c r="O31" s="35"/>
      <c r="P31" s="36"/>
      <c r="Q31" s="37"/>
      <c r="S31" s="15">
        <f>SUMIF(M31:M41,"&gt;0")</f>
        <v>0</v>
      </c>
    </row>
    <row r="32" spans="2:19" x14ac:dyDescent="0.3">
      <c r="B32" s="16">
        <v>2.2999999999999998</v>
      </c>
      <c r="C32" s="38" t="s">
        <v>43</v>
      </c>
      <c r="D32" s="39"/>
      <c r="E32" s="99"/>
      <c r="F32" s="100">
        <f>SUM(D32:E32)</f>
        <v>0</v>
      </c>
      <c r="G32" s="32"/>
      <c r="H32" s="39"/>
      <c r="I32" s="99"/>
      <c r="J32" s="100">
        <f>SUM(H32:I32)</f>
        <v>0</v>
      </c>
      <c r="K32" s="32"/>
      <c r="L32" s="39">
        <f>D32-H32</f>
        <v>0</v>
      </c>
      <c r="M32" s="100">
        <f>F32-J32</f>
        <v>0</v>
      </c>
      <c r="N32" s="32"/>
      <c r="O32" s="41"/>
      <c r="P32" s="40"/>
      <c r="Q32" s="42"/>
      <c r="S32" s="15">
        <f>SUMIF(M31:M41,"&lt;0")</f>
        <v>0</v>
      </c>
    </row>
    <row r="33" spans="2:19" x14ac:dyDescent="0.3">
      <c r="B33" s="25">
        <v>2.4</v>
      </c>
      <c r="C33" s="43" t="s">
        <v>44</v>
      </c>
      <c r="D33" s="44"/>
      <c r="E33" s="101"/>
      <c r="F33" s="102">
        <f>SUM(D33:E33)</f>
        <v>0</v>
      </c>
      <c r="G33" s="32"/>
      <c r="H33" s="44"/>
      <c r="I33" s="101"/>
      <c r="J33" s="102">
        <f>SUM(H33:I33)</f>
        <v>0</v>
      </c>
      <c r="K33" s="32"/>
      <c r="L33" s="44">
        <f>D33-H33</f>
        <v>0</v>
      </c>
      <c r="M33" s="102">
        <f>F33-J33</f>
        <v>0</v>
      </c>
      <c r="N33" s="32"/>
      <c r="O33" s="46"/>
      <c r="P33" s="45"/>
      <c r="Q33" s="47"/>
    </row>
    <row r="34" spans="2:19" x14ac:dyDescent="0.3">
      <c r="B34" s="16">
        <v>2.5</v>
      </c>
      <c r="C34" s="38" t="s">
        <v>45</v>
      </c>
      <c r="D34" s="39"/>
      <c r="E34" s="99"/>
      <c r="F34" s="100">
        <f t="shared" ref="F34:F41" si="4">SUM(D34:E34)</f>
        <v>0</v>
      </c>
      <c r="G34" s="32"/>
      <c r="H34" s="39"/>
      <c r="I34" s="99"/>
      <c r="J34" s="100">
        <f t="shared" ref="J34:J41" si="5">SUM(H34:I34)</f>
        <v>0</v>
      </c>
      <c r="K34" s="32"/>
      <c r="L34" s="39">
        <f t="shared" ref="L34:L41" si="6">D34-H34</f>
        <v>0</v>
      </c>
      <c r="M34" s="100">
        <f t="shared" ref="M34:M41" si="7">F34-J34</f>
        <v>0</v>
      </c>
      <c r="N34" s="32"/>
      <c r="O34" s="41"/>
      <c r="P34" s="40"/>
      <c r="Q34" s="42"/>
    </row>
    <row r="35" spans="2:19" x14ac:dyDescent="0.3">
      <c r="B35" s="25">
        <v>2.6</v>
      </c>
      <c r="C35" s="43" t="s">
        <v>46</v>
      </c>
      <c r="D35" s="44"/>
      <c r="E35" s="101"/>
      <c r="F35" s="102">
        <f t="shared" si="4"/>
        <v>0</v>
      </c>
      <c r="G35" s="32"/>
      <c r="H35" s="44"/>
      <c r="I35" s="101"/>
      <c r="J35" s="102">
        <f t="shared" si="5"/>
        <v>0</v>
      </c>
      <c r="K35" s="32"/>
      <c r="L35" s="44">
        <f t="shared" si="6"/>
        <v>0</v>
      </c>
      <c r="M35" s="102">
        <f t="shared" si="7"/>
        <v>0</v>
      </c>
      <c r="N35" s="32"/>
      <c r="O35" s="46"/>
      <c r="P35" s="45"/>
      <c r="Q35" s="47"/>
    </row>
    <row r="36" spans="2:19" x14ac:dyDescent="0.3">
      <c r="B36" s="16">
        <v>2.7</v>
      </c>
      <c r="C36" s="38" t="s">
        <v>47</v>
      </c>
      <c r="D36" s="39"/>
      <c r="E36" s="99"/>
      <c r="F36" s="100">
        <f t="shared" si="4"/>
        <v>0</v>
      </c>
      <c r="G36" s="32"/>
      <c r="H36" s="39"/>
      <c r="I36" s="99"/>
      <c r="J36" s="100">
        <f t="shared" si="5"/>
        <v>0</v>
      </c>
      <c r="K36" s="32"/>
      <c r="L36" s="39">
        <f t="shared" si="6"/>
        <v>0</v>
      </c>
      <c r="M36" s="100">
        <f t="shared" si="7"/>
        <v>0</v>
      </c>
      <c r="N36" s="32"/>
      <c r="O36" s="41"/>
      <c r="P36" s="40"/>
      <c r="Q36" s="42"/>
    </row>
    <row r="37" spans="2:19" x14ac:dyDescent="0.3">
      <c r="B37" s="25">
        <v>2.8</v>
      </c>
      <c r="C37" s="43" t="s">
        <v>48</v>
      </c>
      <c r="D37" s="44"/>
      <c r="E37" s="101"/>
      <c r="F37" s="102">
        <f t="shared" si="4"/>
        <v>0</v>
      </c>
      <c r="G37" s="32"/>
      <c r="H37" s="44"/>
      <c r="I37" s="101"/>
      <c r="J37" s="102">
        <f t="shared" si="5"/>
        <v>0</v>
      </c>
      <c r="K37" s="32"/>
      <c r="L37" s="44">
        <f t="shared" si="6"/>
        <v>0</v>
      </c>
      <c r="M37" s="102">
        <f t="shared" si="7"/>
        <v>0</v>
      </c>
      <c r="N37" s="32"/>
      <c r="O37" s="46"/>
      <c r="P37" s="45"/>
      <c r="Q37" s="47"/>
    </row>
    <row r="38" spans="2:19" x14ac:dyDescent="0.3">
      <c r="B38" s="16">
        <v>2.9</v>
      </c>
      <c r="C38" s="38" t="s">
        <v>49</v>
      </c>
      <c r="D38" s="39"/>
      <c r="E38" s="99"/>
      <c r="F38" s="100">
        <f t="shared" si="4"/>
        <v>0</v>
      </c>
      <c r="G38" s="32"/>
      <c r="H38" s="39"/>
      <c r="I38" s="99"/>
      <c r="J38" s="100">
        <f t="shared" si="5"/>
        <v>0</v>
      </c>
      <c r="K38" s="32"/>
      <c r="L38" s="39">
        <f t="shared" si="6"/>
        <v>0</v>
      </c>
      <c r="M38" s="100">
        <f t="shared" si="7"/>
        <v>0</v>
      </c>
      <c r="N38" s="32"/>
      <c r="O38" s="41"/>
      <c r="P38" s="40"/>
      <c r="Q38" s="42"/>
    </row>
    <row r="39" spans="2:19" ht="24" x14ac:dyDescent="0.3">
      <c r="B39" s="25" t="s">
        <v>50</v>
      </c>
      <c r="C39" s="43" t="s">
        <v>51</v>
      </c>
      <c r="D39" s="44"/>
      <c r="E39" s="101"/>
      <c r="F39" s="102">
        <f t="shared" si="4"/>
        <v>0</v>
      </c>
      <c r="G39" s="32"/>
      <c r="H39" s="44"/>
      <c r="I39" s="101"/>
      <c r="J39" s="102">
        <f t="shared" si="5"/>
        <v>0</v>
      </c>
      <c r="K39" s="32"/>
      <c r="L39" s="44">
        <f t="shared" si="6"/>
        <v>0</v>
      </c>
      <c r="M39" s="102">
        <f t="shared" si="7"/>
        <v>0</v>
      </c>
      <c r="N39" s="32"/>
      <c r="O39" s="46"/>
      <c r="P39" s="45"/>
      <c r="Q39" s="47"/>
    </row>
    <row r="40" spans="2:19" x14ac:dyDescent="0.3">
      <c r="B40" s="16" t="s">
        <v>52</v>
      </c>
      <c r="C40" s="38" t="s">
        <v>53</v>
      </c>
      <c r="D40" s="39"/>
      <c r="E40" s="99"/>
      <c r="F40" s="100">
        <f t="shared" si="4"/>
        <v>0</v>
      </c>
      <c r="G40" s="32"/>
      <c r="H40" s="39"/>
      <c r="I40" s="99"/>
      <c r="J40" s="100">
        <f t="shared" si="5"/>
        <v>0</v>
      </c>
      <c r="K40" s="32"/>
      <c r="L40" s="39">
        <f t="shared" si="6"/>
        <v>0</v>
      </c>
      <c r="M40" s="100">
        <f t="shared" si="7"/>
        <v>0</v>
      </c>
      <c r="N40" s="32"/>
      <c r="O40" s="41"/>
      <c r="P40" s="40"/>
      <c r="Q40" s="42"/>
    </row>
    <row r="41" spans="2:19" x14ac:dyDescent="0.3">
      <c r="B41" s="25" t="s">
        <v>54</v>
      </c>
      <c r="C41" s="43" t="s">
        <v>39</v>
      </c>
      <c r="D41" s="44"/>
      <c r="E41" s="101"/>
      <c r="F41" s="102">
        <f t="shared" si="4"/>
        <v>0</v>
      </c>
      <c r="G41" s="32"/>
      <c r="H41" s="44"/>
      <c r="I41" s="101"/>
      <c r="J41" s="102">
        <f t="shared" si="5"/>
        <v>0</v>
      </c>
      <c r="K41" s="32"/>
      <c r="L41" s="44">
        <f t="shared" si="6"/>
        <v>0</v>
      </c>
      <c r="M41" s="102">
        <f t="shared" si="7"/>
        <v>0</v>
      </c>
      <c r="N41" s="32"/>
      <c r="O41" s="46"/>
      <c r="P41" s="45"/>
      <c r="Q41" s="47"/>
    </row>
    <row r="42" spans="2:19" ht="15" thickBot="1" x14ac:dyDescent="0.35">
      <c r="B42" s="167" t="s">
        <v>40</v>
      </c>
      <c r="C42" s="171"/>
      <c r="D42" s="48">
        <f>SUM(D31:D41)</f>
        <v>0</v>
      </c>
      <c r="E42" s="103">
        <f>SUM(E31:E41)</f>
        <v>0</v>
      </c>
      <c r="F42" s="104">
        <f>SUM(F31:F41)</f>
        <v>0</v>
      </c>
      <c r="G42" s="32"/>
      <c r="H42" s="48">
        <f>SUM(H31:H41)</f>
        <v>0</v>
      </c>
      <c r="I42" s="103">
        <f>SUM(I31:I41)</f>
        <v>0</v>
      </c>
      <c r="J42" s="104">
        <f>SUM(J31:J41)</f>
        <v>0</v>
      </c>
      <c r="K42" s="32"/>
      <c r="L42" s="48">
        <f>SUM(L31:L41)</f>
        <v>0</v>
      </c>
      <c r="M42" s="104">
        <f>SUM(M31:M41)</f>
        <v>0</v>
      </c>
      <c r="N42" s="32"/>
      <c r="O42" s="51">
        <f>SUM(O31:O41)</f>
        <v>0</v>
      </c>
      <c r="P42" s="49">
        <f>SUM(P31:P41)</f>
        <v>0</v>
      </c>
      <c r="Q42" s="50">
        <f>SUM(Q31:Q41)</f>
        <v>0</v>
      </c>
    </row>
    <row r="43" spans="2:19" ht="16.2" thickBot="1" x14ac:dyDescent="0.35">
      <c r="B43" s="52" t="s">
        <v>55</v>
      </c>
      <c r="C43" s="5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9" ht="15" thickBot="1" x14ac:dyDescent="0.35">
      <c r="B44" s="172" t="s">
        <v>56</v>
      </c>
      <c r="C44" s="17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9" x14ac:dyDescent="0.3">
      <c r="B45" s="10">
        <v>3.1</v>
      </c>
      <c r="C45" s="43" t="s">
        <v>57</v>
      </c>
      <c r="D45" s="54"/>
      <c r="E45" s="96"/>
      <c r="F45" s="98">
        <f>SUM(D45:E45)</f>
        <v>0</v>
      </c>
      <c r="G45" s="32"/>
      <c r="H45" s="54"/>
      <c r="I45" s="96"/>
      <c r="J45" s="98">
        <f>SUM(H45:I45)</f>
        <v>0</v>
      </c>
      <c r="K45" s="32"/>
      <c r="L45" s="54">
        <f>D45-H45</f>
        <v>0</v>
      </c>
      <c r="M45" s="98">
        <f>F45-J45</f>
        <v>0</v>
      </c>
      <c r="N45" s="32"/>
      <c r="O45" s="35"/>
      <c r="P45" s="36"/>
      <c r="Q45" s="37"/>
      <c r="S45" s="15">
        <f>SUMIF(M45:M49,"&gt;0")</f>
        <v>0</v>
      </c>
    </row>
    <row r="46" spans="2:19" x14ac:dyDescent="0.3">
      <c r="B46" s="16">
        <v>3.2</v>
      </c>
      <c r="C46" s="38" t="s">
        <v>58</v>
      </c>
      <c r="D46" s="39"/>
      <c r="E46" s="99"/>
      <c r="F46" s="100">
        <f>SUM(D46:E46)</f>
        <v>0</v>
      </c>
      <c r="G46" s="32"/>
      <c r="H46" s="39"/>
      <c r="I46" s="99"/>
      <c r="J46" s="100">
        <f>SUM(H46:I46)</f>
        <v>0</v>
      </c>
      <c r="K46" s="32"/>
      <c r="L46" s="39">
        <f>D46-H46</f>
        <v>0</v>
      </c>
      <c r="M46" s="100">
        <f>F46-J46</f>
        <v>0</v>
      </c>
      <c r="N46" s="32"/>
      <c r="O46" s="41"/>
      <c r="P46" s="40"/>
      <c r="Q46" s="42"/>
      <c r="S46" s="15">
        <f>SUMIF(M45:M49,"&lt;0")</f>
        <v>0</v>
      </c>
    </row>
    <row r="47" spans="2:19" x14ac:dyDescent="0.3">
      <c r="B47" s="25">
        <v>3.3</v>
      </c>
      <c r="C47" s="43" t="s">
        <v>59</v>
      </c>
      <c r="D47" s="44"/>
      <c r="E47" s="101"/>
      <c r="F47" s="102">
        <f>SUM(D47:E47)</f>
        <v>0</v>
      </c>
      <c r="G47" s="32"/>
      <c r="H47" s="44"/>
      <c r="I47" s="101"/>
      <c r="J47" s="102">
        <f>SUM(H47:I47)</f>
        <v>0</v>
      </c>
      <c r="K47" s="32"/>
      <c r="L47" s="44">
        <f>D47-H47</f>
        <v>0</v>
      </c>
      <c r="M47" s="102">
        <f>F47-J47</f>
        <v>0</v>
      </c>
      <c r="N47" s="32"/>
      <c r="O47" s="46"/>
      <c r="P47" s="45"/>
      <c r="Q47" s="47"/>
    </row>
    <row r="48" spans="2:19" x14ac:dyDescent="0.3">
      <c r="B48" s="16">
        <v>3.4</v>
      </c>
      <c r="C48" s="38" t="s">
        <v>60</v>
      </c>
      <c r="D48" s="39"/>
      <c r="E48" s="99"/>
      <c r="F48" s="100">
        <f t="shared" ref="F48:F49" si="8">SUM(D48:E48)</f>
        <v>0</v>
      </c>
      <c r="G48" s="32"/>
      <c r="H48" s="39"/>
      <c r="I48" s="99"/>
      <c r="J48" s="100">
        <f t="shared" ref="J48:J49" si="9">SUM(H48:I48)</f>
        <v>0</v>
      </c>
      <c r="K48" s="32"/>
      <c r="L48" s="39">
        <f t="shared" ref="L48:L49" si="10">D48-H48</f>
        <v>0</v>
      </c>
      <c r="M48" s="100">
        <f t="shared" ref="M48:M49" si="11">F48-J48</f>
        <v>0</v>
      </c>
      <c r="N48" s="32"/>
      <c r="O48" s="41"/>
      <c r="P48" s="40"/>
      <c r="Q48" s="42"/>
    </row>
    <row r="49" spans="2:19" x14ac:dyDescent="0.3">
      <c r="B49" s="10">
        <v>3.5</v>
      </c>
      <c r="C49" s="43" t="s">
        <v>39</v>
      </c>
      <c r="D49" s="44"/>
      <c r="E49" s="101"/>
      <c r="F49" s="102">
        <f t="shared" si="8"/>
        <v>0</v>
      </c>
      <c r="G49" s="32"/>
      <c r="H49" s="44"/>
      <c r="I49" s="101"/>
      <c r="J49" s="102">
        <f t="shared" si="9"/>
        <v>0</v>
      </c>
      <c r="K49" s="32"/>
      <c r="L49" s="44">
        <f t="shared" si="10"/>
        <v>0</v>
      </c>
      <c r="M49" s="102">
        <f t="shared" si="11"/>
        <v>0</v>
      </c>
      <c r="N49" s="32"/>
      <c r="O49" s="46"/>
      <c r="P49" s="45"/>
      <c r="Q49" s="47"/>
    </row>
    <row r="50" spans="2:19" ht="15" thickBot="1" x14ac:dyDescent="0.35">
      <c r="B50" s="167" t="s">
        <v>40</v>
      </c>
      <c r="C50" s="171"/>
      <c r="D50" s="48">
        <f>SUM(D45:D49)</f>
        <v>0</v>
      </c>
      <c r="E50" s="103">
        <f t="shared" ref="E50:F50" si="12">SUM(E45:E49)</f>
        <v>0</v>
      </c>
      <c r="F50" s="104">
        <f t="shared" si="12"/>
        <v>0</v>
      </c>
      <c r="G50" s="32"/>
      <c r="H50" s="48">
        <f>SUM(H45:H49)</f>
        <v>0</v>
      </c>
      <c r="I50" s="103">
        <f t="shared" ref="I50:J50" si="13">SUM(I45:I49)</f>
        <v>0</v>
      </c>
      <c r="J50" s="104">
        <f t="shared" si="13"/>
        <v>0</v>
      </c>
      <c r="K50" s="32"/>
      <c r="L50" s="48">
        <f>SUM(L45:L49)</f>
        <v>0</v>
      </c>
      <c r="M50" s="104">
        <f t="shared" ref="M50" si="14">SUM(M45:M49)</f>
        <v>0</v>
      </c>
      <c r="N50" s="32"/>
      <c r="O50" s="51">
        <f>SUM(O45:O49)</f>
        <v>0</v>
      </c>
      <c r="P50" s="49">
        <f t="shared" ref="P50:Q50" si="15">SUM(P45:P49)</f>
        <v>0</v>
      </c>
      <c r="Q50" s="50">
        <f t="shared" si="15"/>
        <v>0</v>
      </c>
    </row>
    <row r="51" spans="2:19" ht="15" thickBot="1" x14ac:dyDescent="0.35"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9" ht="14.85" customHeight="1" thickBot="1" x14ac:dyDescent="0.35">
      <c r="B52" s="153" t="s">
        <v>61</v>
      </c>
      <c r="C52" s="15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9" ht="24" x14ac:dyDescent="0.3">
      <c r="B53" s="10">
        <v>4.0999999999999996</v>
      </c>
      <c r="C53" s="43" t="s">
        <v>62</v>
      </c>
      <c r="D53" s="54">
        <v>0</v>
      </c>
      <c r="E53" s="96"/>
      <c r="F53" s="98">
        <f>SUM(D53:E53)</f>
        <v>0</v>
      </c>
      <c r="G53" s="32"/>
      <c r="H53" s="54"/>
      <c r="I53" s="96"/>
      <c r="J53" s="98">
        <f>SUM(H53:I53)</f>
        <v>0</v>
      </c>
      <c r="K53" s="32"/>
      <c r="L53" s="54">
        <f>D53-H53</f>
        <v>0</v>
      </c>
      <c r="M53" s="98">
        <f>F53-J53</f>
        <v>0</v>
      </c>
      <c r="N53" s="32"/>
      <c r="O53" s="35"/>
      <c r="P53" s="36"/>
      <c r="Q53" s="37"/>
      <c r="S53" s="15">
        <f>SUMIF(M53:M57,"&gt;0")</f>
        <v>0</v>
      </c>
    </row>
    <row r="54" spans="2:19" x14ac:dyDescent="0.3">
      <c r="B54" s="16">
        <v>4.2</v>
      </c>
      <c r="C54" s="38" t="s">
        <v>63</v>
      </c>
      <c r="D54" s="39"/>
      <c r="E54" s="99"/>
      <c r="F54" s="100">
        <f>SUM(D54:E54)</f>
        <v>0</v>
      </c>
      <c r="G54" s="32"/>
      <c r="H54" s="39"/>
      <c r="I54" s="99"/>
      <c r="J54" s="100">
        <f>SUM(H54:I54)</f>
        <v>0</v>
      </c>
      <c r="K54" s="32"/>
      <c r="L54" s="39">
        <f>D54-H54</f>
        <v>0</v>
      </c>
      <c r="M54" s="100">
        <f>F54-J54</f>
        <v>0</v>
      </c>
      <c r="N54" s="32"/>
      <c r="O54" s="41"/>
      <c r="P54" s="40"/>
      <c r="Q54" s="42"/>
      <c r="S54" s="15">
        <f>SUMIF(M53:M57,"&lt;0")</f>
        <v>0</v>
      </c>
    </row>
    <row r="55" spans="2:19" ht="24" x14ac:dyDescent="0.3">
      <c r="B55" s="25">
        <v>4.3</v>
      </c>
      <c r="C55" s="43" t="s">
        <v>64</v>
      </c>
      <c r="D55" s="44"/>
      <c r="E55" s="101"/>
      <c r="F55" s="102">
        <f>SUM(D55:E55)</f>
        <v>0</v>
      </c>
      <c r="G55" s="32"/>
      <c r="H55" s="44"/>
      <c r="I55" s="101"/>
      <c r="J55" s="102">
        <f>SUM(H55:I55)</f>
        <v>0</v>
      </c>
      <c r="K55" s="32"/>
      <c r="L55" s="44">
        <f>D55-H55</f>
        <v>0</v>
      </c>
      <c r="M55" s="102">
        <f>F55-J55</f>
        <v>0</v>
      </c>
      <c r="N55" s="32"/>
      <c r="O55" s="46"/>
      <c r="P55" s="45"/>
      <c r="Q55" s="47"/>
    </row>
    <row r="56" spans="2:19" x14ac:dyDescent="0.3">
      <c r="B56" s="16">
        <v>4.4000000000000004</v>
      </c>
      <c r="C56" s="38" t="s">
        <v>65</v>
      </c>
      <c r="D56" s="39"/>
      <c r="E56" s="99"/>
      <c r="F56" s="100">
        <f t="shared" ref="F56:F57" si="16">SUM(D56:E56)</f>
        <v>0</v>
      </c>
      <c r="G56" s="32"/>
      <c r="H56" s="39"/>
      <c r="I56" s="99"/>
      <c r="J56" s="100">
        <f t="shared" ref="J56:J57" si="17">SUM(H56:I56)</f>
        <v>0</v>
      </c>
      <c r="K56" s="32"/>
      <c r="L56" s="39">
        <f t="shared" ref="L56:L57" si="18">D56-H56</f>
        <v>0</v>
      </c>
      <c r="M56" s="100">
        <f t="shared" ref="M56:M57" si="19">F56-J56</f>
        <v>0</v>
      </c>
      <c r="N56" s="32"/>
      <c r="O56" s="41"/>
      <c r="P56" s="40"/>
      <c r="Q56" s="42"/>
    </row>
    <row r="57" spans="2:19" x14ac:dyDescent="0.3">
      <c r="B57" s="10">
        <v>4.5</v>
      </c>
      <c r="C57" s="43" t="s">
        <v>39</v>
      </c>
      <c r="D57" s="44"/>
      <c r="E57" s="101"/>
      <c r="F57" s="102">
        <f t="shared" si="16"/>
        <v>0</v>
      </c>
      <c r="G57" s="32"/>
      <c r="H57" s="44"/>
      <c r="I57" s="101"/>
      <c r="J57" s="102">
        <f t="shared" si="17"/>
        <v>0</v>
      </c>
      <c r="K57" s="32"/>
      <c r="L57" s="44">
        <f t="shared" si="18"/>
        <v>0</v>
      </c>
      <c r="M57" s="102">
        <f t="shared" si="19"/>
        <v>0</v>
      </c>
      <c r="N57" s="32"/>
      <c r="O57" s="46"/>
      <c r="P57" s="45"/>
      <c r="Q57" s="47"/>
    </row>
    <row r="58" spans="2:19" ht="15" thickBot="1" x14ac:dyDescent="0.35">
      <c r="B58" s="167" t="s">
        <v>40</v>
      </c>
      <c r="C58" s="171"/>
      <c r="D58" s="48">
        <f>SUM(D53:D57)</f>
        <v>0</v>
      </c>
      <c r="E58" s="103">
        <f t="shared" ref="E58:F58" si="20">SUM(E53:E57)</f>
        <v>0</v>
      </c>
      <c r="F58" s="104">
        <f t="shared" si="20"/>
        <v>0</v>
      </c>
      <c r="G58" s="32"/>
      <c r="H58" s="48">
        <f t="shared" ref="H58:J58" si="21">SUM(H53:H57)</f>
        <v>0</v>
      </c>
      <c r="I58" s="103">
        <f t="shared" si="21"/>
        <v>0</v>
      </c>
      <c r="J58" s="104">
        <f t="shared" si="21"/>
        <v>0</v>
      </c>
      <c r="K58" s="32"/>
      <c r="L58" s="48">
        <f t="shared" ref="L58:M58" si="22">SUM(L53:L57)</f>
        <v>0</v>
      </c>
      <c r="M58" s="104">
        <f t="shared" si="22"/>
        <v>0</v>
      </c>
      <c r="N58" s="32"/>
      <c r="O58" s="51">
        <f t="shared" ref="O58:Q58" si="23">SUM(O53:O57)</f>
        <v>0</v>
      </c>
      <c r="P58" s="49">
        <f t="shared" si="23"/>
        <v>0</v>
      </c>
      <c r="Q58" s="50">
        <f t="shared" si="23"/>
        <v>0</v>
      </c>
    </row>
    <row r="59" spans="2:19" ht="15" thickBot="1" x14ac:dyDescent="0.35">
      <c r="B59" s="56"/>
      <c r="C59" s="5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9" ht="15" thickBot="1" x14ac:dyDescent="0.35">
      <c r="B60" s="172" t="s">
        <v>66</v>
      </c>
      <c r="C60" s="17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9" x14ac:dyDescent="0.3">
      <c r="B61" s="10">
        <v>5.0999999999999996</v>
      </c>
      <c r="C61" s="43" t="s">
        <v>67</v>
      </c>
      <c r="D61" s="54">
        <v>0</v>
      </c>
      <c r="E61" s="96"/>
      <c r="F61" s="98">
        <f>SUM(D61:E61)</f>
        <v>0</v>
      </c>
      <c r="G61" s="32"/>
      <c r="H61" s="54"/>
      <c r="I61" s="96"/>
      <c r="J61" s="98">
        <f>SUM(H61:I61)</f>
        <v>0</v>
      </c>
      <c r="K61" s="32"/>
      <c r="L61" s="54">
        <f>D61-H61</f>
        <v>0</v>
      </c>
      <c r="M61" s="98">
        <f>F61-J61</f>
        <v>0</v>
      </c>
      <c r="N61" s="32"/>
      <c r="O61" s="35"/>
      <c r="P61" s="36"/>
      <c r="Q61" s="37"/>
      <c r="S61" s="15">
        <f>SUMIF(M61:M65,"&gt;0")</f>
        <v>0</v>
      </c>
    </row>
    <row r="62" spans="2:19" x14ac:dyDescent="0.3">
      <c r="B62" s="16">
        <v>5.2</v>
      </c>
      <c r="C62" s="38" t="s">
        <v>68</v>
      </c>
      <c r="D62" s="39">
        <v>0</v>
      </c>
      <c r="E62" s="99"/>
      <c r="F62" s="100">
        <f>SUM(D62:E62)</f>
        <v>0</v>
      </c>
      <c r="G62" s="32"/>
      <c r="H62" s="39"/>
      <c r="I62" s="99"/>
      <c r="J62" s="100">
        <f>SUM(H62:I62)</f>
        <v>0</v>
      </c>
      <c r="K62" s="32"/>
      <c r="L62" s="39">
        <f>D62-H62</f>
        <v>0</v>
      </c>
      <c r="M62" s="100">
        <f>F62-J62</f>
        <v>0</v>
      </c>
      <c r="N62" s="32"/>
      <c r="O62" s="41"/>
      <c r="P62" s="40"/>
      <c r="Q62" s="42"/>
      <c r="S62" s="15">
        <f>SUMIF(M61:M65,"&lt;0")</f>
        <v>0</v>
      </c>
    </row>
    <row r="63" spans="2:19" x14ac:dyDescent="0.3">
      <c r="B63" s="25">
        <v>5.3</v>
      </c>
      <c r="C63" s="43" t="s">
        <v>69</v>
      </c>
      <c r="D63" s="44">
        <v>0</v>
      </c>
      <c r="E63" s="101"/>
      <c r="F63" s="102">
        <f>SUM(D63:E63)</f>
        <v>0</v>
      </c>
      <c r="G63" s="32"/>
      <c r="H63" s="44"/>
      <c r="I63" s="101"/>
      <c r="J63" s="102">
        <f>SUM(H63:I63)</f>
        <v>0</v>
      </c>
      <c r="K63" s="32"/>
      <c r="L63" s="44">
        <f>D63-H63</f>
        <v>0</v>
      </c>
      <c r="M63" s="102">
        <f>F63-J63</f>
        <v>0</v>
      </c>
      <c r="N63" s="32"/>
      <c r="O63" s="46"/>
      <c r="P63" s="45"/>
      <c r="Q63" s="47"/>
    </row>
    <row r="64" spans="2:19" x14ac:dyDescent="0.3">
      <c r="B64" s="16">
        <v>5.4</v>
      </c>
      <c r="C64" s="38" t="s">
        <v>39</v>
      </c>
      <c r="D64" s="39">
        <v>0</v>
      </c>
      <c r="E64" s="99"/>
      <c r="F64" s="100">
        <f t="shared" ref="F64" si="24">SUM(D64:E64)</f>
        <v>0</v>
      </c>
      <c r="G64" s="32"/>
      <c r="H64" s="39"/>
      <c r="I64" s="99"/>
      <c r="J64" s="100">
        <f t="shared" ref="J64" si="25">SUM(H64:I64)</f>
        <v>0</v>
      </c>
      <c r="K64" s="32"/>
      <c r="L64" s="39">
        <f t="shared" ref="L64" si="26">D64-H64</f>
        <v>0</v>
      </c>
      <c r="M64" s="100">
        <f t="shared" ref="M64" si="27">F64-J64</f>
        <v>0</v>
      </c>
      <c r="N64" s="32"/>
      <c r="O64" s="41"/>
      <c r="P64" s="40"/>
      <c r="Q64" s="42"/>
    </row>
    <row r="65" spans="2:19" x14ac:dyDescent="0.3">
      <c r="B65" s="174"/>
      <c r="C65" s="175"/>
      <c r="D65" s="186"/>
      <c r="E65" s="187"/>
      <c r="F65" s="188"/>
      <c r="G65" s="32"/>
      <c r="H65" s="186"/>
      <c r="I65" s="187"/>
      <c r="J65" s="188"/>
      <c r="K65" s="32"/>
      <c r="L65" s="186"/>
      <c r="M65" s="188"/>
      <c r="N65" s="32"/>
      <c r="O65" s="176"/>
      <c r="P65" s="177"/>
      <c r="Q65" s="178"/>
    </row>
    <row r="66" spans="2:19" ht="15" thickBot="1" x14ac:dyDescent="0.35">
      <c r="B66" s="167" t="s">
        <v>40</v>
      </c>
      <c r="C66" s="171"/>
      <c r="D66" s="48">
        <f>SUM(D61:D64)</f>
        <v>0</v>
      </c>
      <c r="E66" s="103">
        <f t="shared" ref="E66:F66" si="28">SUM(E61:E64)</f>
        <v>0</v>
      </c>
      <c r="F66" s="104">
        <f t="shared" si="28"/>
        <v>0</v>
      </c>
      <c r="G66" s="32"/>
      <c r="H66" s="48">
        <f t="shared" ref="H66:J66" si="29">SUM(H61:H64)</f>
        <v>0</v>
      </c>
      <c r="I66" s="103">
        <f t="shared" si="29"/>
        <v>0</v>
      </c>
      <c r="J66" s="104">
        <f t="shared" si="29"/>
        <v>0</v>
      </c>
      <c r="K66" s="32"/>
      <c r="L66" s="48">
        <f t="shared" ref="L66:M66" si="30">SUM(L61:L64)</f>
        <v>0</v>
      </c>
      <c r="M66" s="104">
        <f t="shared" si="30"/>
        <v>0</v>
      </c>
      <c r="N66" s="32"/>
      <c r="O66" s="51">
        <f t="shared" ref="O66:Q66" si="31">SUM(O61:O64)</f>
        <v>0</v>
      </c>
      <c r="P66" s="49">
        <f t="shared" si="31"/>
        <v>0</v>
      </c>
      <c r="Q66" s="50">
        <f t="shared" si="31"/>
        <v>0</v>
      </c>
    </row>
    <row r="67" spans="2:19" ht="15" thickBot="1" x14ac:dyDescent="0.35">
      <c r="B67" s="57"/>
      <c r="C67" s="5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9" ht="15" thickBot="1" x14ac:dyDescent="0.35">
      <c r="B68" s="172" t="s">
        <v>70</v>
      </c>
      <c r="C68" s="17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9" x14ac:dyDescent="0.3">
      <c r="B69" s="10">
        <v>6.1</v>
      </c>
      <c r="C69" s="43" t="s">
        <v>71</v>
      </c>
      <c r="D69" s="54">
        <v>0</v>
      </c>
      <c r="E69" s="96"/>
      <c r="F69" s="98">
        <f>SUM(D69:E69)</f>
        <v>0</v>
      </c>
      <c r="G69" s="32"/>
      <c r="H69" s="54"/>
      <c r="I69" s="96"/>
      <c r="J69" s="98">
        <f>SUM(H69:I69)</f>
        <v>0</v>
      </c>
      <c r="K69" s="32"/>
      <c r="L69" s="54">
        <f>D69-H69</f>
        <v>0</v>
      </c>
      <c r="M69" s="98">
        <f>F69-J69</f>
        <v>0</v>
      </c>
      <c r="N69" s="32"/>
      <c r="O69" s="35"/>
      <c r="P69" s="36"/>
      <c r="Q69" s="37"/>
      <c r="S69" s="15">
        <f>SUMIF(M69:M70,"&gt;0")</f>
        <v>0</v>
      </c>
    </row>
    <row r="70" spans="2:19" x14ac:dyDescent="0.3">
      <c r="B70" s="16">
        <v>6.2</v>
      </c>
      <c r="C70" s="38" t="s">
        <v>39</v>
      </c>
      <c r="D70" s="39">
        <v>0</v>
      </c>
      <c r="E70" s="99"/>
      <c r="F70" s="100">
        <f>SUM(D70:E70)</f>
        <v>0</v>
      </c>
      <c r="G70" s="32"/>
      <c r="H70" s="39"/>
      <c r="I70" s="99"/>
      <c r="J70" s="100">
        <f>SUM(H70:I70)</f>
        <v>0</v>
      </c>
      <c r="K70" s="32"/>
      <c r="L70" s="39">
        <f>D70-H70</f>
        <v>0</v>
      </c>
      <c r="M70" s="100">
        <f>F70-J70</f>
        <v>0</v>
      </c>
      <c r="N70" s="32"/>
      <c r="O70" s="41"/>
      <c r="P70" s="40"/>
      <c r="Q70" s="42"/>
      <c r="S70" s="15">
        <f>SUMIF(M69:M70,"&lt;0")</f>
        <v>0</v>
      </c>
    </row>
    <row r="71" spans="2:19" x14ac:dyDescent="0.3">
      <c r="B71" s="174"/>
      <c r="C71" s="175"/>
      <c r="D71" s="186"/>
      <c r="E71" s="187"/>
      <c r="F71" s="188"/>
      <c r="G71" s="32"/>
      <c r="H71" s="186"/>
      <c r="I71" s="187"/>
      <c r="J71" s="188"/>
      <c r="K71" s="32"/>
      <c r="L71" s="186"/>
      <c r="M71" s="188"/>
      <c r="N71" s="32"/>
      <c r="O71" s="176"/>
      <c r="P71" s="177"/>
      <c r="Q71" s="178"/>
    </row>
    <row r="72" spans="2:19" ht="15" thickBot="1" x14ac:dyDescent="0.35">
      <c r="B72" s="167" t="s">
        <v>40</v>
      </c>
      <c r="C72" s="171"/>
      <c r="D72" s="48">
        <f>SUM(D69:D70)</f>
        <v>0</v>
      </c>
      <c r="E72" s="103">
        <f t="shared" ref="E72:F72" si="32">SUM(E69:E70)</f>
        <v>0</v>
      </c>
      <c r="F72" s="104">
        <f t="shared" si="32"/>
        <v>0</v>
      </c>
      <c r="G72" s="32"/>
      <c r="H72" s="48">
        <f t="shared" ref="H72:J72" si="33">SUM(H69:H70)</f>
        <v>0</v>
      </c>
      <c r="I72" s="103">
        <f t="shared" si="33"/>
        <v>0</v>
      </c>
      <c r="J72" s="104">
        <f t="shared" si="33"/>
        <v>0</v>
      </c>
      <c r="K72" s="32"/>
      <c r="L72" s="48">
        <f t="shared" ref="L72:M72" si="34">SUM(L69:L70)</f>
        <v>0</v>
      </c>
      <c r="M72" s="104">
        <f t="shared" si="34"/>
        <v>0</v>
      </c>
      <c r="N72" s="32"/>
      <c r="O72" s="51">
        <f t="shared" ref="O72:Q72" si="35">SUM(O69:O70)</f>
        <v>0</v>
      </c>
      <c r="P72" s="49">
        <f t="shared" si="35"/>
        <v>0</v>
      </c>
      <c r="Q72" s="50">
        <f t="shared" si="35"/>
        <v>0</v>
      </c>
    </row>
    <row r="73" spans="2:19" ht="15" thickBot="1" x14ac:dyDescent="0.35">
      <c r="B73" s="57"/>
      <c r="C73" s="5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9" ht="14.85" customHeight="1" thickBot="1" x14ac:dyDescent="0.35">
      <c r="B74" s="172" t="s">
        <v>72</v>
      </c>
      <c r="C74" s="17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9" x14ac:dyDescent="0.3">
      <c r="B75" s="10">
        <v>7.1</v>
      </c>
      <c r="C75" s="11" t="s">
        <v>73</v>
      </c>
      <c r="D75" s="54">
        <v>254454</v>
      </c>
      <c r="E75" s="96"/>
      <c r="F75" s="98">
        <f>SUM(D75:E75)</f>
        <v>254454</v>
      </c>
      <c r="G75" s="32"/>
      <c r="H75" s="54"/>
      <c r="I75" s="96"/>
      <c r="J75" s="98">
        <f>SUM(H75:I75)</f>
        <v>0</v>
      </c>
      <c r="K75" s="32"/>
      <c r="L75" s="54">
        <f>D75-H75</f>
        <v>254454</v>
      </c>
      <c r="M75" s="98">
        <f>F75-J75</f>
        <v>254454</v>
      </c>
      <c r="N75" s="32"/>
      <c r="O75" s="35"/>
      <c r="P75" s="36"/>
      <c r="Q75" s="37"/>
      <c r="S75" s="15">
        <f>SUMIF(M75:M76,"&gt;0")</f>
        <v>254454</v>
      </c>
    </row>
    <row r="76" spans="2:19" x14ac:dyDescent="0.3">
      <c r="B76" s="16">
        <v>7.2</v>
      </c>
      <c r="C76" s="17" t="s">
        <v>39</v>
      </c>
      <c r="D76" s="39"/>
      <c r="E76" s="99"/>
      <c r="F76" s="100">
        <f>SUM(D76:E76)</f>
        <v>0</v>
      </c>
      <c r="G76" s="32"/>
      <c r="H76" s="39"/>
      <c r="I76" s="99"/>
      <c r="J76" s="100">
        <f>SUM(H76:I76)</f>
        <v>0</v>
      </c>
      <c r="K76" s="32"/>
      <c r="L76" s="39">
        <f>D76-H76</f>
        <v>0</v>
      </c>
      <c r="M76" s="100">
        <f>F76-J76</f>
        <v>0</v>
      </c>
      <c r="N76" s="32"/>
      <c r="O76" s="41"/>
      <c r="P76" s="40"/>
      <c r="Q76" s="42"/>
      <c r="S76" s="15">
        <f>SUMIF(M75:M76,"&lt;0")</f>
        <v>0</v>
      </c>
    </row>
    <row r="77" spans="2:19" x14ac:dyDescent="0.3">
      <c r="B77" s="174"/>
      <c r="C77" s="175"/>
      <c r="D77" s="186"/>
      <c r="E77" s="187"/>
      <c r="F77" s="188"/>
      <c r="G77" s="32"/>
      <c r="H77" s="186"/>
      <c r="I77" s="187"/>
      <c r="J77" s="188"/>
      <c r="K77" s="32"/>
      <c r="L77" s="186"/>
      <c r="M77" s="188"/>
      <c r="N77" s="32"/>
      <c r="O77" s="176"/>
      <c r="P77" s="177"/>
      <c r="Q77" s="178"/>
    </row>
    <row r="78" spans="2:19" ht="15" thickBot="1" x14ac:dyDescent="0.35">
      <c r="B78" s="167" t="s">
        <v>40</v>
      </c>
      <c r="C78" s="171"/>
      <c r="D78" s="48">
        <f>SUM(D75:D76)</f>
        <v>254454</v>
      </c>
      <c r="E78" s="103">
        <f t="shared" ref="E78:F78" si="36">SUM(E75:E76)</f>
        <v>0</v>
      </c>
      <c r="F78" s="104">
        <f t="shared" si="36"/>
        <v>254454</v>
      </c>
      <c r="G78" s="32"/>
      <c r="H78" s="48">
        <f t="shared" ref="H78:J78" si="37">SUM(H75:H76)</f>
        <v>0</v>
      </c>
      <c r="I78" s="103">
        <f t="shared" si="37"/>
        <v>0</v>
      </c>
      <c r="J78" s="104">
        <f t="shared" si="37"/>
        <v>0</v>
      </c>
      <c r="K78" s="32"/>
      <c r="L78" s="48">
        <f t="shared" ref="L78:M78" si="38">SUM(L75:L76)</f>
        <v>254454</v>
      </c>
      <c r="M78" s="104">
        <f t="shared" si="38"/>
        <v>254454</v>
      </c>
      <c r="N78" s="32"/>
      <c r="O78" s="51">
        <f t="shared" ref="O78:Q78" si="39">SUM(O75:O76)</f>
        <v>0</v>
      </c>
      <c r="P78" s="49">
        <f t="shared" si="39"/>
        <v>0</v>
      </c>
      <c r="Q78" s="50">
        <f t="shared" si="39"/>
        <v>0</v>
      </c>
    </row>
    <row r="79" spans="2:19" ht="15" thickBot="1" x14ac:dyDescent="0.35">
      <c r="B79" s="57"/>
      <c r="C79" s="5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2:19" ht="15" thickBot="1" x14ac:dyDescent="0.35">
      <c r="B80" s="172" t="s">
        <v>74</v>
      </c>
      <c r="C80" s="17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2:19" x14ac:dyDescent="0.3">
      <c r="B81" s="10">
        <v>12.1</v>
      </c>
      <c r="C81" s="11" t="s">
        <v>57</v>
      </c>
      <c r="D81" s="54"/>
      <c r="E81" s="96"/>
      <c r="F81" s="98">
        <f>SUM(D81:E81)</f>
        <v>0</v>
      </c>
      <c r="G81" s="32"/>
      <c r="H81" s="54"/>
      <c r="I81" s="96"/>
      <c r="J81" s="98">
        <f>SUM(H81:I81)</f>
        <v>0</v>
      </c>
      <c r="K81" s="32"/>
      <c r="L81" s="54">
        <f>D81-H81</f>
        <v>0</v>
      </c>
      <c r="M81" s="98">
        <f>F81-J81</f>
        <v>0</v>
      </c>
      <c r="N81" s="32"/>
      <c r="O81" s="35"/>
      <c r="P81" s="36"/>
      <c r="Q81" s="37"/>
      <c r="S81" s="15">
        <f>SUMIF(M81:M82,"&gt;0")</f>
        <v>0</v>
      </c>
    </row>
    <row r="82" spans="2:19" x14ac:dyDescent="0.3">
      <c r="B82" s="16">
        <v>12.2</v>
      </c>
      <c r="C82" s="17" t="s">
        <v>39</v>
      </c>
      <c r="D82" s="39"/>
      <c r="E82" s="99"/>
      <c r="F82" s="100">
        <f>SUM(D82:E82)</f>
        <v>0</v>
      </c>
      <c r="G82" s="32"/>
      <c r="H82" s="39"/>
      <c r="I82" s="99"/>
      <c r="J82" s="100">
        <f>SUM(H82:I82)</f>
        <v>0</v>
      </c>
      <c r="K82" s="32"/>
      <c r="L82" s="39">
        <f>D82-H82</f>
        <v>0</v>
      </c>
      <c r="M82" s="100">
        <f>F82-J82</f>
        <v>0</v>
      </c>
      <c r="N82" s="32"/>
      <c r="O82" s="41"/>
      <c r="P82" s="40"/>
      <c r="Q82" s="42"/>
      <c r="S82" s="15">
        <f>SUMIF(M81:M82,"&lt;0")</f>
        <v>0</v>
      </c>
    </row>
    <row r="83" spans="2:19" x14ac:dyDescent="0.3">
      <c r="B83" s="174"/>
      <c r="C83" s="175"/>
      <c r="D83" s="186"/>
      <c r="E83" s="187"/>
      <c r="F83" s="188"/>
      <c r="G83" s="32"/>
      <c r="H83" s="186"/>
      <c r="I83" s="187"/>
      <c r="J83" s="188"/>
      <c r="K83" s="32"/>
      <c r="L83" s="186"/>
      <c r="M83" s="188"/>
      <c r="N83" s="32"/>
      <c r="O83" s="176"/>
      <c r="P83" s="177"/>
      <c r="Q83" s="178"/>
    </row>
    <row r="84" spans="2:19" ht="15" thickBot="1" x14ac:dyDescent="0.35">
      <c r="B84" s="167" t="s">
        <v>40</v>
      </c>
      <c r="C84" s="171"/>
      <c r="D84" s="48">
        <f>SUM(D81:D82)</f>
        <v>0</v>
      </c>
      <c r="E84" s="103">
        <f>SUM(E81:E82)</f>
        <v>0</v>
      </c>
      <c r="F84" s="104">
        <f>SUM(F81:F82)</f>
        <v>0</v>
      </c>
      <c r="G84" s="32"/>
      <c r="H84" s="48">
        <f>SUM(H81:H82)</f>
        <v>0</v>
      </c>
      <c r="I84" s="103">
        <f>SUM(I81:I82)</f>
        <v>0</v>
      </c>
      <c r="J84" s="104">
        <f>SUM(J81:J82)</f>
        <v>0</v>
      </c>
      <c r="K84" s="32"/>
      <c r="L84" s="48">
        <f>SUM(L81:L82)</f>
        <v>0</v>
      </c>
      <c r="M84" s="104">
        <f>SUM(M81:M82)</f>
        <v>0</v>
      </c>
      <c r="N84" s="32"/>
      <c r="O84" s="51">
        <f>SUM(O81:O82)</f>
        <v>0</v>
      </c>
      <c r="P84" s="49">
        <f>SUM(P81:P82)</f>
        <v>0</v>
      </c>
      <c r="Q84" s="50">
        <f>SUM(Q81:Q82)</f>
        <v>0</v>
      </c>
    </row>
    <row r="85" spans="2:19" ht="15" thickBot="1" x14ac:dyDescent="0.35">
      <c r="B85" s="57"/>
      <c r="C85" s="5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2:19" ht="15" thickBot="1" x14ac:dyDescent="0.35">
      <c r="B86" s="172" t="s">
        <v>75</v>
      </c>
      <c r="C86" s="17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19" x14ac:dyDescent="0.3">
      <c r="B87" s="10">
        <v>14.1</v>
      </c>
      <c r="C87" s="11" t="s">
        <v>76</v>
      </c>
      <c r="D87" s="54"/>
      <c r="E87" s="96"/>
      <c r="F87" s="98">
        <f>SUM(D87:E87)</f>
        <v>0</v>
      </c>
      <c r="G87" s="32"/>
      <c r="H87" s="54"/>
      <c r="I87" s="96"/>
      <c r="J87" s="98">
        <f>SUM(H87:I87)</f>
        <v>0</v>
      </c>
      <c r="K87" s="32"/>
      <c r="L87" s="54">
        <f>D87-H87</f>
        <v>0</v>
      </c>
      <c r="M87" s="98">
        <f>F87-J87</f>
        <v>0</v>
      </c>
      <c r="N87" s="32"/>
      <c r="O87" s="35"/>
      <c r="P87" s="36"/>
      <c r="Q87" s="37"/>
      <c r="S87" s="15">
        <f>SUMIF(M87:M88,"&gt;0")</f>
        <v>0</v>
      </c>
    </row>
    <row r="88" spans="2:19" x14ac:dyDescent="0.3">
      <c r="B88" s="16">
        <v>14.2</v>
      </c>
      <c r="C88" s="17" t="s">
        <v>39</v>
      </c>
      <c r="D88" s="39"/>
      <c r="E88" s="99"/>
      <c r="F88" s="100">
        <f>SUM(D88:E88)</f>
        <v>0</v>
      </c>
      <c r="G88" s="32"/>
      <c r="H88" s="39"/>
      <c r="I88" s="99"/>
      <c r="J88" s="100">
        <f>SUM(H88:I88)</f>
        <v>0</v>
      </c>
      <c r="K88" s="32"/>
      <c r="L88" s="39">
        <f>D88-H88</f>
        <v>0</v>
      </c>
      <c r="M88" s="100">
        <f>F88-J88</f>
        <v>0</v>
      </c>
      <c r="N88" s="32"/>
      <c r="O88" s="41"/>
      <c r="P88" s="40"/>
      <c r="Q88" s="42"/>
      <c r="S88" s="15">
        <f>SUMIF(M87:M88,"&lt;0")</f>
        <v>0</v>
      </c>
    </row>
    <row r="89" spans="2:19" x14ac:dyDescent="0.3">
      <c r="B89" s="174"/>
      <c r="C89" s="175"/>
      <c r="D89" s="186"/>
      <c r="E89" s="187"/>
      <c r="F89" s="188"/>
      <c r="G89" s="32"/>
      <c r="H89" s="186"/>
      <c r="I89" s="187"/>
      <c r="J89" s="188"/>
      <c r="K89" s="32"/>
      <c r="L89" s="186"/>
      <c r="M89" s="188"/>
      <c r="N89" s="32"/>
      <c r="O89" s="176"/>
      <c r="P89" s="177"/>
      <c r="Q89" s="178"/>
    </row>
    <row r="90" spans="2:19" ht="15" thickBot="1" x14ac:dyDescent="0.35">
      <c r="B90" s="167" t="s">
        <v>40</v>
      </c>
      <c r="C90" s="171"/>
      <c r="D90" s="48">
        <f>SUM(D87:D88)</f>
        <v>0</v>
      </c>
      <c r="E90" s="103">
        <f>SUM(E87:E88)</f>
        <v>0</v>
      </c>
      <c r="F90" s="104">
        <f>SUM(F87:F88)</f>
        <v>0</v>
      </c>
      <c r="G90" s="32"/>
      <c r="H90" s="48">
        <f>SUM(H87:H88)</f>
        <v>0</v>
      </c>
      <c r="I90" s="103">
        <f>SUM(I87:I88)</f>
        <v>0</v>
      </c>
      <c r="J90" s="104">
        <f>SUM(J87:J88)</f>
        <v>0</v>
      </c>
      <c r="K90" s="32"/>
      <c r="L90" s="48">
        <f>SUM(L87:L88)</f>
        <v>0</v>
      </c>
      <c r="M90" s="104">
        <f>SUM(M87:M88)</f>
        <v>0</v>
      </c>
      <c r="N90" s="32"/>
      <c r="O90" s="51">
        <f>SUM(O87:O88)</f>
        <v>0</v>
      </c>
      <c r="P90" s="49">
        <f>SUM(P87:P88)</f>
        <v>0</v>
      </c>
      <c r="Q90" s="50">
        <f>SUM(Q87:Q88)</f>
        <v>0</v>
      </c>
    </row>
    <row r="91" spans="2:19" ht="15" thickBot="1" x14ac:dyDescent="0.35">
      <c r="B91" s="57"/>
      <c r="C91" s="5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2:19" ht="15" thickBot="1" x14ac:dyDescent="0.35">
      <c r="B92" s="172" t="s">
        <v>77</v>
      </c>
      <c r="C92" s="17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2:19" ht="24" x14ac:dyDescent="0.3">
      <c r="B93" s="10">
        <v>15.1</v>
      </c>
      <c r="C93" s="43" t="s">
        <v>78</v>
      </c>
      <c r="D93" s="54"/>
      <c r="E93" s="96"/>
      <c r="F93" s="98">
        <f>SUM(D93:E93)</f>
        <v>0</v>
      </c>
      <c r="G93" s="32"/>
      <c r="H93" s="54"/>
      <c r="I93" s="96"/>
      <c r="J93" s="98">
        <f>SUM(H93:I93)</f>
        <v>0</v>
      </c>
      <c r="K93" s="32"/>
      <c r="L93" s="54">
        <f>D93-H93</f>
        <v>0</v>
      </c>
      <c r="M93" s="98">
        <f>F93-J93</f>
        <v>0</v>
      </c>
      <c r="N93" s="32"/>
      <c r="O93" s="35"/>
      <c r="P93" s="36"/>
      <c r="Q93" s="37"/>
      <c r="S93" s="15">
        <f>SUMIF(M93:M96,"&gt;0")</f>
        <v>0</v>
      </c>
    </row>
    <row r="94" spans="2:19" x14ac:dyDescent="0.3">
      <c r="B94" s="16">
        <v>15.2</v>
      </c>
      <c r="C94" s="38" t="s">
        <v>79</v>
      </c>
      <c r="D94" s="39"/>
      <c r="E94" s="99"/>
      <c r="F94" s="100">
        <f>SUM(D94:E94)</f>
        <v>0</v>
      </c>
      <c r="G94" s="32"/>
      <c r="H94" s="39"/>
      <c r="I94" s="99"/>
      <c r="J94" s="100">
        <f>SUM(H94:I94)</f>
        <v>0</v>
      </c>
      <c r="K94" s="32"/>
      <c r="L94" s="39">
        <f>D94-H94</f>
        <v>0</v>
      </c>
      <c r="M94" s="100">
        <f>F94-J94</f>
        <v>0</v>
      </c>
      <c r="N94" s="32"/>
      <c r="O94" s="41"/>
      <c r="P94" s="40"/>
      <c r="Q94" s="42"/>
      <c r="S94" s="15">
        <f>SUMIF(M93:M96,"&lt;0")</f>
        <v>0</v>
      </c>
    </row>
    <row r="95" spans="2:19" x14ac:dyDescent="0.3">
      <c r="B95" s="10">
        <v>15.3</v>
      </c>
      <c r="C95" s="43" t="s">
        <v>39</v>
      </c>
      <c r="D95" s="44"/>
      <c r="E95" s="101"/>
      <c r="F95" s="102">
        <f>SUM(D95:E95)</f>
        <v>0</v>
      </c>
      <c r="G95" s="32"/>
      <c r="H95" s="44"/>
      <c r="I95" s="101"/>
      <c r="J95" s="102">
        <f>SUM(H95:I95)</f>
        <v>0</v>
      </c>
      <c r="K95" s="32"/>
      <c r="L95" s="44">
        <f>D95-H95</f>
        <v>0</v>
      </c>
      <c r="M95" s="102">
        <f>F95-J95</f>
        <v>0</v>
      </c>
      <c r="N95" s="32"/>
      <c r="O95" s="46"/>
      <c r="P95" s="45"/>
      <c r="Q95" s="47"/>
    </row>
    <row r="96" spans="2:19" x14ac:dyDescent="0.3">
      <c r="B96" s="174"/>
      <c r="C96" s="175"/>
      <c r="D96" s="186"/>
      <c r="E96" s="187"/>
      <c r="F96" s="188"/>
      <c r="G96" s="32"/>
      <c r="H96" s="186"/>
      <c r="I96" s="187"/>
      <c r="J96" s="188"/>
      <c r="K96" s="32"/>
      <c r="L96" s="186"/>
      <c r="M96" s="188"/>
      <c r="N96" s="32"/>
      <c r="O96" s="176"/>
      <c r="P96" s="177"/>
      <c r="Q96" s="178"/>
    </row>
    <row r="97" spans="2:19" ht="15" thickBot="1" x14ac:dyDescent="0.35">
      <c r="B97" s="167" t="s">
        <v>40</v>
      </c>
      <c r="C97" s="171"/>
      <c r="D97" s="48">
        <f>SUM(D93:D95)</f>
        <v>0</v>
      </c>
      <c r="E97" s="103">
        <f>SUM(E93:E95)</f>
        <v>0</v>
      </c>
      <c r="F97" s="104">
        <f>SUM(F93:F95)</f>
        <v>0</v>
      </c>
      <c r="G97" s="32"/>
      <c r="H97" s="48">
        <f>SUM(H93:H95)</f>
        <v>0</v>
      </c>
      <c r="I97" s="103">
        <f>SUM(I93:I95)</f>
        <v>0</v>
      </c>
      <c r="J97" s="104">
        <f>SUM(J93:J95)</f>
        <v>0</v>
      </c>
      <c r="K97" s="32"/>
      <c r="L97" s="48">
        <f>SUM(L93:L95)</f>
        <v>0</v>
      </c>
      <c r="M97" s="104">
        <f>SUM(M93:M95)</f>
        <v>0</v>
      </c>
      <c r="N97" s="32"/>
      <c r="O97" s="51">
        <f>SUM(O93:O95)</f>
        <v>0</v>
      </c>
      <c r="P97" s="49">
        <f>SUM(P93:P95)</f>
        <v>0</v>
      </c>
      <c r="Q97" s="50">
        <f>SUM(Q93:Q95)</f>
        <v>0</v>
      </c>
    </row>
    <row r="98" spans="2:19" ht="15" thickBot="1" x14ac:dyDescent="0.35">
      <c r="B98" s="57"/>
      <c r="C98" s="53"/>
    </row>
    <row r="99" spans="2:19" ht="15" thickBot="1" x14ac:dyDescent="0.35">
      <c r="B99" s="172" t="s">
        <v>80</v>
      </c>
      <c r="C99" s="17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2:19" x14ac:dyDescent="0.3">
      <c r="B100" s="10">
        <v>16.100000000000001</v>
      </c>
      <c r="C100" s="11" t="s">
        <v>81</v>
      </c>
      <c r="D100" s="54"/>
      <c r="E100" s="96"/>
      <c r="F100" s="98">
        <f>SUM(D100:E100)</f>
        <v>0</v>
      </c>
      <c r="G100" s="32"/>
      <c r="H100" s="54"/>
      <c r="I100" s="96"/>
      <c r="J100" s="98">
        <f>SUM(H100:I100)</f>
        <v>0</v>
      </c>
      <c r="K100" s="32"/>
      <c r="L100" s="54">
        <f>D100-H100</f>
        <v>0</v>
      </c>
      <c r="M100" s="98">
        <f>F100-J100</f>
        <v>0</v>
      </c>
      <c r="N100" s="32"/>
      <c r="O100" s="35"/>
      <c r="P100" s="36"/>
      <c r="Q100" s="37"/>
      <c r="S100" s="15">
        <f>SUMIF(M100:M101,"&gt;0")</f>
        <v>0</v>
      </c>
    </row>
    <row r="101" spans="2:19" x14ac:dyDescent="0.3">
      <c r="B101" s="16">
        <v>16.2</v>
      </c>
      <c r="C101" s="17" t="s">
        <v>39</v>
      </c>
      <c r="D101" s="39"/>
      <c r="E101" s="99"/>
      <c r="F101" s="100">
        <f>SUM(D101:E101)</f>
        <v>0</v>
      </c>
      <c r="G101" s="32"/>
      <c r="H101" s="39"/>
      <c r="I101" s="99"/>
      <c r="J101" s="100">
        <f>SUM(H101:I101)</f>
        <v>0</v>
      </c>
      <c r="K101" s="32"/>
      <c r="L101" s="39">
        <f>D101-H101</f>
        <v>0</v>
      </c>
      <c r="M101" s="100">
        <f>F101-J101</f>
        <v>0</v>
      </c>
      <c r="N101" s="32"/>
      <c r="O101" s="41"/>
      <c r="P101" s="40"/>
      <c r="Q101" s="42"/>
      <c r="S101" s="15">
        <f>SUMIF(M100:M101,"&lt;0")</f>
        <v>0</v>
      </c>
    </row>
    <row r="102" spans="2:19" x14ac:dyDescent="0.3">
      <c r="B102" s="174"/>
      <c r="C102" s="175"/>
      <c r="D102" s="186"/>
      <c r="E102" s="187"/>
      <c r="F102" s="188"/>
      <c r="G102" s="32"/>
      <c r="H102" s="186"/>
      <c r="I102" s="187"/>
      <c r="J102" s="188"/>
      <c r="K102" s="32"/>
      <c r="L102" s="186"/>
      <c r="M102" s="188"/>
      <c r="N102" s="32"/>
      <c r="O102" s="176"/>
      <c r="P102" s="177"/>
      <c r="Q102" s="178"/>
    </row>
    <row r="103" spans="2:19" ht="15" thickBot="1" x14ac:dyDescent="0.35">
      <c r="B103" s="167" t="s">
        <v>40</v>
      </c>
      <c r="C103" s="171"/>
      <c r="D103" s="48">
        <f>SUM(D100:D101)</f>
        <v>0</v>
      </c>
      <c r="E103" s="103">
        <f>SUM(E100:E101)</f>
        <v>0</v>
      </c>
      <c r="F103" s="104">
        <f>SUM(F100:F101)</f>
        <v>0</v>
      </c>
      <c r="G103" s="32"/>
      <c r="H103" s="48">
        <f>SUM(H100:H101)</f>
        <v>0</v>
      </c>
      <c r="I103" s="103">
        <f>SUM(I100:I101)</f>
        <v>0</v>
      </c>
      <c r="J103" s="104">
        <f>SUM(J100:J101)</f>
        <v>0</v>
      </c>
      <c r="K103" s="32"/>
      <c r="L103" s="48">
        <f>SUM(L100:L101)</f>
        <v>0</v>
      </c>
      <c r="M103" s="104">
        <f>SUM(M100:M101)</f>
        <v>0</v>
      </c>
      <c r="N103" s="32"/>
      <c r="O103" s="51">
        <f>SUM(O100:O101)</f>
        <v>0</v>
      </c>
      <c r="P103" s="49">
        <f>SUM(P100:P101)</f>
        <v>0</v>
      </c>
      <c r="Q103" s="50">
        <f>SUM(Q100:Q101)</f>
        <v>0</v>
      </c>
    </row>
    <row r="104" spans="2:19" ht="15" thickBot="1" x14ac:dyDescent="0.35">
      <c r="B104" s="59"/>
      <c r="C104" s="59"/>
      <c r="D104" s="105"/>
      <c r="E104" s="105"/>
      <c r="F104" s="105"/>
      <c r="G104" s="32"/>
      <c r="H104" s="105"/>
      <c r="I104" s="105"/>
      <c r="J104" s="105"/>
      <c r="K104" s="32"/>
      <c r="L104" s="105"/>
      <c r="M104" s="105"/>
      <c r="N104" s="32"/>
      <c r="O104" s="60"/>
      <c r="P104" s="60"/>
      <c r="Q104" s="60"/>
    </row>
    <row r="105" spans="2:19" ht="15" thickBot="1" x14ac:dyDescent="0.35">
      <c r="B105" s="172" t="s">
        <v>82</v>
      </c>
      <c r="C105" s="17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9" x14ac:dyDescent="0.3">
      <c r="B106" s="10">
        <v>17.100000000000001</v>
      </c>
      <c r="C106" s="11" t="s">
        <v>83</v>
      </c>
      <c r="D106" s="54"/>
      <c r="E106" s="96"/>
      <c r="F106" s="98">
        <f>SUM(D106:E106)</f>
        <v>0</v>
      </c>
      <c r="G106" s="32"/>
      <c r="H106" s="54"/>
      <c r="I106" s="96"/>
      <c r="J106" s="98">
        <f>SUM(H106:I106)</f>
        <v>0</v>
      </c>
      <c r="K106" s="32"/>
      <c r="L106" s="54">
        <f>D106-H106</f>
        <v>0</v>
      </c>
      <c r="M106" s="98">
        <f>F106-J106</f>
        <v>0</v>
      </c>
      <c r="N106" s="32"/>
      <c r="O106" s="35"/>
      <c r="P106" s="36"/>
      <c r="Q106" s="37"/>
      <c r="S106" s="15">
        <f>SUMIF(M106:M106,"&gt;0")</f>
        <v>0</v>
      </c>
    </row>
    <row r="107" spans="2:19" x14ac:dyDescent="0.3">
      <c r="B107" s="174"/>
      <c r="C107" s="175"/>
      <c r="D107" s="186"/>
      <c r="E107" s="187"/>
      <c r="F107" s="188"/>
      <c r="G107" s="32"/>
      <c r="H107" s="186"/>
      <c r="I107" s="187"/>
      <c r="J107" s="188"/>
      <c r="K107" s="32"/>
      <c r="L107" s="186"/>
      <c r="M107" s="188"/>
      <c r="N107" s="32"/>
      <c r="O107" s="176"/>
      <c r="P107" s="177"/>
      <c r="Q107" s="178"/>
    </row>
    <row r="108" spans="2:19" ht="15" thickBot="1" x14ac:dyDescent="0.35">
      <c r="B108" s="167" t="s">
        <v>40</v>
      </c>
      <c r="C108" s="171"/>
      <c r="D108" s="48">
        <f>SUM(D106:D106)</f>
        <v>0</v>
      </c>
      <c r="E108" s="103">
        <f>SUM(E106:E106)</f>
        <v>0</v>
      </c>
      <c r="F108" s="104">
        <f>SUM(F106:F106)</f>
        <v>0</v>
      </c>
      <c r="G108" s="32"/>
      <c r="H108" s="48">
        <f>SUM(H106:H106)</f>
        <v>0</v>
      </c>
      <c r="I108" s="103">
        <f>SUM(I106:I106)</f>
        <v>0</v>
      </c>
      <c r="J108" s="104">
        <f>SUM(J106:J106)</f>
        <v>0</v>
      </c>
      <c r="K108" s="32"/>
      <c r="L108" s="48">
        <f>SUM(L106:L106)</f>
        <v>0</v>
      </c>
      <c r="M108" s="104">
        <f>SUM(M106:M106)</f>
        <v>0</v>
      </c>
      <c r="N108" s="32"/>
      <c r="O108" s="51">
        <f>SUM(O106:O106)</f>
        <v>0</v>
      </c>
      <c r="P108" s="49">
        <f>SUM(P106:P106)</f>
        <v>0</v>
      </c>
      <c r="Q108" s="50">
        <f>SUM(Q106:Q106)</f>
        <v>0</v>
      </c>
    </row>
    <row r="109" spans="2:19" ht="15" thickBot="1" x14ac:dyDescent="0.35">
      <c r="B109" s="61"/>
      <c r="C109" s="62"/>
      <c r="D109" s="106"/>
      <c r="E109" s="112"/>
      <c r="F109" s="109"/>
      <c r="G109" s="32"/>
      <c r="H109" s="106"/>
      <c r="I109" s="112"/>
      <c r="J109" s="109"/>
      <c r="K109" s="32"/>
      <c r="L109" s="106"/>
      <c r="M109" s="109"/>
      <c r="N109" s="32"/>
      <c r="O109" s="63"/>
      <c r="P109" s="64"/>
      <c r="Q109" s="65"/>
    </row>
    <row r="110" spans="2:19" ht="15" thickBot="1" x14ac:dyDescent="0.35">
      <c r="B110" s="179" t="s">
        <v>84</v>
      </c>
      <c r="C110" s="180"/>
      <c r="D110" s="66">
        <f>SUM(D28,D42,D50,D58,D66,D72,D78,D90,D97,D103,D84,D108)</f>
        <v>335427</v>
      </c>
      <c r="E110" s="66">
        <f t="shared" ref="E110:Q110" si="40">SUM(E28,E42,E50,E58,E66,E72,E78,E90,E97,E103,E84,E108)</f>
        <v>0</v>
      </c>
      <c r="F110" s="66">
        <f t="shared" si="40"/>
        <v>335427</v>
      </c>
      <c r="G110" s="32"/>
      <c r="H110" s="66">
        <f t="shared" si="40"/>
        <v>0</v>
      </c>
      <c r="I110" s="66">
        <f t="shared" si="40"/>
        <v>0</v>
      </c>
      <c r="J110" s="66">
        <f t="shared" si="40"/>
        <v>0</v>
      </c>
      <c r="K110" s="32"/>
      <c r="L110" s="66">
        <f t="shared" si="40"/>
        <v>335427</v>
      </c>
      <c r="M110" s="66">
        <f t="shared" si="40"/>
        <v>335427</v>
      </c>
      <c r="N110" s="32"/>
      <c r="O110" s="66">
        <f t="shared" si="40"/>
        <v>0</v>
      </c>
      <c r="P110" s="66">
        <f t="shared" si="40"/>
        <v>0</v>
      </c>
      <c r="Q110" s="66">
        <f t="shared" si="40"/>
        <v>0</v>
      </c>
    </row>
    <row r="111" spans="2:19" x14ac:dyDescent="0.3">
      <c r="B111" s="57"/>
      <c r="C111" s="53"/>
    </row>
    <row r="112" spans="2:19" ht="15" thickBot="1" x14ac:dyDescent="0.35">
      <c r="B112" s="67" t="s">
        <v>85</v>
      </c>
    </row>
    <row r="113" spans="2:10" ht="14.85" customHeight="1" thickBot="1" x14ac:dyDescent="0.35">
      <c r="B113" s="181" t="s">
        <v>86</v>
      </c>
      <c r="C113" s="182"/>
    </row>
    <row r="114" spans="2:10" ht="15" thickBot="1" x14ac:dyDescent="0.35">
      <c r="B114" s="68">
        <v>9.1</v>
      </c>
      <c r="C114" s="69" t="s">
        <v>87</v>
      </c>
      <c r="H114" s="116"/>
      <c r="I114" s="117"/>
      <c r="J114" s="118">
        <f>SUM(H114:I114)</f>
        <v>0</v>
      </c>
    </row>
    <row r="115" spans="2:10" ht="15" thickBot="1" x14ac:dyDescent="0.35">
      <c r="B115" s="68">
        <v>9.1999999999999993</v>
      </c>
      <c r="C115" s="69" t="s">
        <v>88</v>
      </c>
      <c r="H115" s="119"/>
      <c r="I115" s="120"/>
      <c r="J115" s="121">
        <f>SUM(H115:I115)</f>
        <v>0</v>
      </c>
    </row>
    <row r="116" spans="2:10" ht="15" thickBot="1" x14ac:dyDescent="0.35">
      <c r="B116" s="181" t="s">
        <v>89</v>
      </c>
      <c r="C116" s="182"/>
    </row>
    <row r="117" spans="2:10" ht="15" thickBot="1" x14ac:dyDescent="0.35">
      <c r="B117" s="68">
        <v>10.1</v>
      </c>
      <c r="C117" s="69" t="s">
        <v>90</v>
      </c>
      <c r="H117" s="116"/>
      <c r="I117" s="117"/>
      <c r="J117" s="118">
        <f>SUM(H117:I117)</f>
        <v>0</v>
      </c>
    </row>
    <row r="118" spans="2:10" ht="15" thickBot="1" x14ac:dyDescent="0.35">
      <c r="B118" s="68">
        <v>10.199999999999999</v>
      </c>
      <c r="C118" s="69" t="s">
        <v>91</v>
      </c>
      <c r="H118" s="119"/>
      <c r="I118" s="120"/>
      <c r="J118" s="121">
        <f>SUM(H118:I118)</f>
        <v>0</v>
      </c>
    </row>
    <row r="119" spans="2:10" ht="15" thickBot="1" x14ac:dyDescent="0.35">
      <c r="B119" s="181" t="s">
        <v>92</v>
      </c>
      <c r="C119" s="182"/>
    </row>
    <row r="120" spans="2:10" ht="15" thickBot="1" x14ac:dyDescent="0.35">
      <c r="B120" s="68">
        <v>11.1</v>
      </c>
      <c r="C120" s="69" t="s">
        <v>93</v>
      </c>
      <c r="H120" s="122"/>
      <c r="I120" s="123"/>
      <c r="J120" s="124"/>
    </row>
  </sheetData>
  <mergeCells count="88">
    <mergeCell ref="B108:C108"/>
    <mergeCell ref="B110:C110"/>
    <mergeCell ref="B113:C113"/>
    <mergeCell ref="B116:C116"/>
    <mergeCell ref="B119:C119"/>
    <mergeCell ref="O102:Q102"/>
    <mergeCell ref="B103:C103"/>
    <mergeCell ref="B105:C105"/>
    <mergeCell ref="B107:C107"/>
    <mergeCell ref="D107:F107"/>
    <mergeCell ref="H107:J107"/>
    <mergeCell ref="L107:M107"/>
    <mergeCell ref="O107:Q107"/>
    <mergeCell ref="L102:M102"/>
    <mergeCell ref="B97:C97"/>
    <mergeCell ref="B99:C99"/>
    <mergeCell ref="B102:C102"/>
    <mergeCell ref="D102:F102"/>
    <mergeCell ref="H102:J102"/>
    <mergeCell ref="O89:Q89"/>
    <mergeCell ref="B90:C90"/>
    <mergeCell ref="B92:C92"/>
    <mergeCell ref="B96:C96"/>
    <mergeCell ref="D96:F96"/>
    <mergeCell ref="H96:J96"/>
    <mergeCell ref="L96:M96"/>
    <mergeCell ref="O96:Q96"/>
    <mergeCell ref="L89:M89"/>
    <mergeCell ref="B84:C84"/>
    <mergeCell ref="B86:C86"/>
    <mergeCell ref="B89:C89"/>
    <mergeCell ref="D89:F89"/>
    <mergeCell ref="H89:J89"/>
    <mergeCell ref="O77:Q77"/>
    <mergeCell ref="B78:C78"/>
    <mergeCell ref="B80:C80"/>
    <mergeCell ref="B83:C83"/>
    <mergeCell ref="D83:F83"/>
    <mergeCell ref="H83:J83"/>
    <mergeCell ref="L83:M83"/>
    <mergeCell ref="O83:Q83"/>
    <mergeCell ref="L77:M77"/>
    <mergeCell ref="B72:C72"/>
    <mergeCell ref="B74:C74"/>
    <mergeCell ref="B77:C77"/>
    <mergeCell ref="D77:F77"/>
    <mergeCell ref="H77:J77"/>
    <mergeCell ref="O65:Q65"/>
    <mergeCell ref="B66:C66"/>
    <mergeCell ref="B68:C68"/>
    <mergeCell ref="B71:C71"/>
    <mergeCell ref="D71:F71"/>
    <mergeCell ref="H71:J71"/>
    <mergeCell ref="L71:M71"/>
    <mergeCell ref="O71:Q71"/>
    <mergeCell ref="L65:M65"/>
    <mergeCell ref="B58:C58"/>
    <mergeCell ref="B60:C60"/>
    <mergeCell ref="B65:C65"/>
    <mergeCell ref="D65:F65"/>
    <mergeCell ref="H65:J65"/>
    <mergeCell ref="B28:C28"/>
    <mergeCell ref="B30:C30"/>
    <mergeCell ref="B42:C42"/>
    <mergeCell ref="B44:C44"/>
    <mergeCell ref="B50:C50"/>
    <mergeCell ref="B52:C52"/>
    <mergeCell ref="O6:O7"/>
    <mergeCell ref="P6:P7"/>
    <mergeCell ref="Q6:Q7"/>
    <mergeCell ref="B10:C10"/>
    <mergeCell ref="B27:C27"/>
    <mergeCell ref="D27:F27"/>
    <mergeCell ref="H27:J27"/>
    <mergeCell ref="L27:M27"/>
    <mergeCell ref="O27:Q27"/>
    <mergeCell ref="D6:E6"/>
    <mergeCell ref="F6:F7"/>
    <mergeCell ref="H6:I6"/>
    <mergeCell ref="J6:J7"/>
    <mergeCell ref="L6:L7"/>
    <mergeCell ref="M6:M7"/>
    <mergeCell ref="O5:Q5"/>
    <mergeCell ref="E2:I2"/>
    <mergeCell ref="E3:I3"/>
    <mergeCell ref="D5:F5"/>
    <mergeCell ref="H5:J5"/>
    <mergeCell ref="L5:M5"/>
  </mergeCells>
  <pageMargins left="0.7" right="0.7" top="0.75" bottom="0.75" header="0.3" footer="0.3"/>
  <customProperties>
    <customPr name="OrphanNamesChecked" r:id="rId1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2B9C-57E0-4F9C-9992-6E9C237E44B6}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Guyana Manganese Inc.</vt:lpstr>
      <vt:lpstr>GAGO Gold Inc.</vt:lpstr>
      <vt:lpstr>Toolsie Persaud </vt:lpstr>
      <vt:lpstr>S.A.B. Mining </vt:lpstr>
      <vt:lpstr>Alki Invest</vt:lpstr>
      <vt:lpstr>Alfro Alphonso</vt:lpstr>
      <vt:lpstr>Nazar Mohamed</vt:lpstr>
      <vt:lpstr>ETK</vt:lpstr>
      <vt:lpstr>Sortex Mining</vt:lpstr>
      <vt:lpstr>SAB Mining BO</vt:lpstr>
      <vt:lpstr>Aurora Gold Mines</vt:lpstr>
      <vt:lpstr>Troy Resources</vt:lpstr>
      <vt:lpstr>Guyana Ind Minerals</vt:lpstr>
      <vt:lpstr>Bauxite Co of Guyana</vt:lpstr>
      <vt:lpstr>Bosai Mining</vt:lpstr>
      <vt:lpstr>El Dorado Trading</vt:lpstr>
      <vt:lpstr>Mohamed's Enterprise</vt:lpstr>
      <vt:lpstr>Pure Diamond Inc</vt:lpstr>
      <vt:lpstr>Adamantium Metals Inc</vt:lpstr>
      <vt:lpstr>Dinar Trading</vt:lpstr>
      <vt:lpstr>Adolphus Mining Inc</vt:lpstr>
      <vt:lpstr>Gold Bar Dev &amp; Consulting Inc</vt:lpstr>
      <vt:lpstr>EXXON</vt:lpstr>
      <vt:lpstr>CGX Resources</vt:lpstr>
      <vt:lpstr>Eco Orinduik</vt:lpstr>
      <vt:lpstr>Repsol</vt:lpstr>
      <vt:lpstr>Mid Atlantic Oil &amp; Gas</vt:lpstr>
      <vt:lpstr>ON Energy Inc</vt:lpstr>
      <vt:lpstr>Cataleya Energy Ltd</vt:lpstr>
      <vt:lpstr>ExxonMobil Guyana Canje Limited</vt:lpstr>
      <vt:lpstr>ExxonMobil Guyana Kaieteur Limi</vt:lpstr>
      <vt:lpstr>Hess Exploration</vt:lpstr>
      <vt:lpstr>Frontera Energy</vt:lpstr>
      <vt:lpstr>TOQAP</vt:lpstr>
      <vt:lpstr>JHI</vt:lpstr>
      <vt:lpstr>Total Energies</vt:lpstr>
      <vt:lpstr>Anadarko</vt:lpstr>
      <vt:lpstr>Hess Block B</vt:lpstr>
      <vt:lpstr>Ratio Guyana Ltd</vt:lpstr>
      <vt:lpstr>CNOOC Nexen</vt:lpstr>
      <vt:lpstr>Eco Atlantic</vt:lpstr>
      <vt:lpstr>Sheet1</vt:lpstr>
      <vt:lpstr>'Aurora Gold Mines'!Print_Area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Blackman</dc:creator>
  <cp:keywords/>
  <dc:description/>
  <cp:lastModifiedBy>Daniel Singh</cp:lastModifiedBy>
  <cp:revision/>
  <dcterms:created xsi:type="dcterms:W3CDTF">2024-09-19T18:20:07Z</dcterms:created>
  <dcterms:modified xsi:type="dcterms:W3CDTF">2024-12-20T15:24:44Z</dcterms:modified>
  <cp:category/>
  <cp:contentStatus/>
</cp:coreProperties>
</file>