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ustomProperty5.bin" ContentType="application/vnd.openxmlformats-officedocument.spreadsheetml.customProperty"/>
  <Override PartName="/xl/drawings/drawing2.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ustomProperty6.bin" ContentType="application/vnd.openxmlformats-officedocument.spreadsheetml.customProperty"/>
  <Override PartName="/xl/tables/table5.xml" ContentType="application/vnd.openxmlformats-officedocument.spreadsheetml.table+xml"/>
  <Override PartName="/xl/customProperty7.bin" ContentType="application/vnd.openxmlformats-officedocument.spreadsheetml.customProperty"/>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bdogy-my.sharepoint.com/personal/rlatchana_bdo_gy/Documents/BDO Guyana/Clients/Advisory/GYEITI/2022 &amp; 2023/"/>
    </mc:Choice>
  </mc:AlternateContent>
  <xr:revisionPtr revIDLastSave="1855" documentId="8_{E159A31B-E5CA-47F2-A7A5-53E46013AB9D}" xr6:coauthVersionLast="47" xr6:coauthVersionMax="47" xr10:uidLastSave="{7619227A-1FB3-4250-8118-29ED2E33A5D9}"/>
  <bookViews>
    <workbookView xWindow="-108" yWindow="-108" windowWidth="23256" windowHeight="12456" activeTab="2" xr2:uid="{BE9E1E00-0B85-4844-B1E3-229A610793B1}"/>
  </bookViews>
  <sheets>
    <sheet name="Introduction" sheetId="13" r:id="rId1"/>
    <sheet name="Part 1 - About" sheetId="9" r:id="rId2"/>
    <sheet name="Part 2 - Disclosure checklist" sheetId="8" r:id="rId3"/>
    <sheet name="Part 3 - Reporting entities" sheetId="12" r:id="rId4"/>
    <sheet name="Part 4 - Government revenues" sheetId="4" r:id="rId5"/>
    <sheet name="Part 5 - Company data" sheetId="11" r:id="rId6"/>
    <sheet name="Lists" sheetId="10" state="hidden" r:id="rId7"/>
  </sheets>
  <definedNames>
    <definedName name="_xlnm._FilterDatabase" localSheetId="5" hidden="1">'Part 5 - Company data'!$B$101:$N$124</definedName>
    <definedName name="Agency_type">Government_entity_type[[#All],[&lt; Agency type &gt;]]</definedName>
    <definedName name="Commodities_list">Table5_Commodities_list[HS Product Description w volume]</definedName>
    <definedName name="Commodity_names">Table5_Commodities_list[HS Product Description]</definedName>
    <definedName name="Companies_list">Companies[Full company name]</definedName>
    <definedName name="Countries_list">Table1_Country_codes_and_currencies[Country or Area name]</definedName>
    <definedName name="Currency_code_list">Table1_Country_codes_and_currencies[Currency code (ISO-4217)]</definedName>
    <definedName name="GFS_list">Table6_GFS_codes_classification[Combined]</definedName>
    <definedName name="Government_entities_list">Government_agencies[Full name of agency]</definedName>
    <definedName name="Project_phases_list">Table12[Project phases]</definedName>
    <definedName name="Projectname">Companies15[Full project name]</definedName>
    <definedName name="Reporting_options_list">Table3_Reporting_options[List]</definedName>
    <definedName name="Revenue_stream_list">Government_revenues_table[Revenue stream name]</definedName>
    <definedName name="Sector_list">Table7_sectors[Sector(s)]</definedName>
    <definedName name="Simple_options_list">Table2_Simple_options[List]</definedName>
    <definedName name="Total_reconciled">Table10[Revenue value]</definedName>
    <definedName name="Total_revenues">Government_revenues_table[Revenue value]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5" i="11" l="1"/>
  <c r="J100" i="4"/>
  <c r="J98" i="4"/>
  <c r="I100" i="4"/>
  <c r="E15" i="12"/>
  <c r="E21" i="12" l="1"/>
  <c r="E20" i="12"/>
  <c r="E19" i="12"/>
  <c r="E18" i="12"/>
  <c r="E17" i="12"/>
  <c r="E16" i="12"/>
  <c r="E22" i="12"/>
  <c r="E23" i="12"/>
  <c r="E24" i="12"/>
  <c r="E25" i="12"/>
  <c r="G124" i="11"/>
  <c r="B46" i="11"/>
  <c r="I52" i="12"/>
  <c r="B52" i="11"/>
  <c r="B93" i="4"/>
  <c r="C93" i="4"/>
  <c r="D93" i="4"/>
  <c r="E93" i="4"/>
  <c r="B40" i="11"/>
  <c r="E91" i="4"/>
  <c r="D91" i="4"/>
  <c r="C91" i="4"/>
  <c r="B91" i="4"/>
  <c r="E65" i="4"/>
  <c r="D65" i="4"/>
  <c r="C65" i="4"/>
  <c r="B65" i="4"/>
  <c r="E60" i="4"/>
  <c r="D60" i="4"/>
  <c r="C60" i="4"/>
  <c r="B60" i="4"/>
  <c r="B43" i="4"/>
  <c r="C43" i="4"/>
  <c r="D43" i="4"/>
  <c r="E43" i="4"/>
  <c r="E40" i="4"/>
  <c r="D40" i="4"/>
  <c r="C40" i="4"/>
  <c r="B40" i="4"/>
  <c r="E39" i="4"/>
  <c r="D39" i="4"/>
  <c r="C39" i="4"/>
  <c r="B39" i="4"/>
  <c r="B66" i="4" l="1"/>
  <c r="C66" i="4"/>
  <c r="D66" i="4"/>
  <c r="E66" i="4"/>
  <c r="B72" i="4" l="1"/>
  <c r="C72" i="4"/>
  <c r="D72" i="4"/>
  <c r="E72" i="4"/>
  <c r="B76" i="4"/>
  <c r="C76" i="4"/>
  <c r="D76" i="4"/>
  <c r="E76" i="4"/>
  <c r="E71" i="4"/>
  <c r="D71" i="4"/>
  <c r="C71" i="4"/>
  <c r="B71" i="4"/>
  <c r="E62" i="4" l="1"/>
  <c r="D62" i="4"/>
  <c r="C62" i="4"/>
  <c r="B62" i="4"/>
  <c r="E61" i="4"/>
  <c r="D61" i="4"/>
  <c r="C61" i="4"/>
  <c r="B61" i="4"/>
  <c r="E59" i="4"/>
  <c r="D59" i="4"/>
  <c r="C59" i="4"/>
  <c r="B59" i="4"/>
  <c r="B88" i="4"/>
  <c r="C88" i="4"/>
  <c r="D88" i="4"/>
  <c r="E88" i="4"/>
  <c r="B84" i="4"/>
  <c r="B85" i="4"/>
  <c r="B86" i="4"/>
  <c r="B87" i="4"/>
  <c r="B89" i="4"/>
  <c r="C84" i="4"/>
  <c r="C85" i="4"/>
  <c r="C86" i="4"/>
  <c r="C87" i="4"/>
  <c r="C89" i="4"/>
  <c r="D84" i="4"/>
  <c r="D85" i="4"/>
  <c r="D86" i="4"/>
  <c r="D87" i="4"/>
  <c r="D89" i="4"/>
  <c r="E84" i="4"/>
  <c r="E85" i="4"/>
  <c r="E86" i="4"/>
  <c r="E87" i="4"/>
  <c r="E89" i="4"/>
  <c r="B83" i="4"/>
  <c r="B90" i="4"/>
  <c r="B92" i="4"/>
  <c r="C83" i="4"/>
  <c r="C90" i="4"/>
  <c r="C92" i="4"/>
  <c r="D83" i="4"/>
  <c r="D90" i="4"/>
  <c r="D92" i="4"/>
  <c r="E83" i="4"/>
  <c r="E90" i="4"/>
  <c r="E92" i="4"/>
  <c r="B82" i="4"/>
  <c r="C82" i="4"/>
  <c r="D82" i="4"/>
  <c r="E82" i="4"/>
  <c r="B20" i="11"/>
  <c r="I49" i="12" l="1"/>
  <c r="I36" i="12"/>
  <c r="I37" i="12"/>
  <c r="I38" i="12"/>
  <c r="I39" i="12"/>
  <c r="I40" i="12"/>
  <c r="I41" i="12"/>
  <c r="I42" i="12"/>
  <c r="I43" i="12"/>
  <c r="I44" i="12"/>
  <c r="I45" i="12"/>
  <c r="I46" i="12"/>
  <c r="I47" i="12"/>
  <c r="I48" i="12"/>
  <c r="I50" i="12"/>
  <c r="I51" i="12"/>
  <c r="I53" i="12"/>
  <c r="I54" i="12"/>
  <c r="I55" i="12"/>
  <c r="I56" i="12"/>
  <c r="I57" i="12"/>
  <c r="I58" i="12"/>
  <c r="I59" i="12"/>
  <c r="I60" i="12"/>
  <c r="I61" i="12"/>
  <c r="I62" i="12"/>
  <c r="I63" i="12"/>
  <c r="I64" i="12"/>
  <c r="I65" i="12"/>
  <c r="I66" i="12"/>
  <c r="I67" i="12"/>
  <c r="I68" i="12"/>
  <c r="I69" i="12"/>
  <c r="I70" i="12"/>
  <c r="I71" i="12"/>
  <c r="I72" i="12"/>
  <c r="I73" i="12"/>
  <c r="I74" i="12"/>
  <c r="I75" i="12"/>
  <c r="I76" i="12"/>
  <c r="I77" i="12"/>
  <c r="B31" i="11"/>
  <c r="B32" i="11"/>
  <c r="B33" i="11"/>
  <c r="B34" i="11"/>
  <c r="B35" i="11"/>
  <c r="B36" i="11"/>
  <c r="B37" i="11"/>
  <c r="B38" i="11"/>
  <c r="B39" i="11"/>
  <c r="E26" i="12" l="1"/>
  <c r="E27" i="12"/>
  <c r="B68" i="4" l="1"/>
  <c r="C68" i="4"/>
  <c r="D68" i="4"/>
  <c r="E68" i="4"/>
  <c r="B35" i="4" l="1"/>
  <c r="C35" i="4"/>
  <c r="D35" i="4"/>
  <c r="E35" i="4"/>
  <c r="B24" i="4"/>
  <c r="C24" i="4"/>
  <c r="D24" i="4"/>
  <c r="E24" i="4"/>
  <c r="B27" i="4" l="1"/>
  <c r="C27" i="4"/>
  <c r="D27" i="4"/>
  <c r="E27" i="4"/>
  <c r="B27" i="11" l="1"/>
  <c r="B28" i="11"/>
  <c r="B29" i="11"/>
  <c r="B30" i="11"/>
  <c r="B24" i="11"/>
  <c r="B25" i="11"/>
  <c r="B26" i="11"/>
  <c r="G133" i="11" l="1"/>
  <c r="B78" i="4" l="1"/>
  <c r="C78" i="4"/>
  <c r="D78" i="4"/>
  <c r="E78" i="4"/>
  <c r="B81" i="4"/>
  <c r="C81" i="4"/>
  <c r="D81" i="4"/>
  <c r="E81" i="4"/>
  <c r="B80" i="4"/>
  <c r="C80" i="4"/>
  <c r="D80" i="4"/>
  <c r="E80" i="4"/>
  <c r="B74" i="4"/>
  <c r="C74" i="4"/>
  <c r="D74" i="4"/>
  <c r="E74" i="4"/>
  <c r="J114" i="4" l="1"/>
  <c r="B79" i="4" l="1"/>
  <c r="C79" i="4"/>
  <c r="D79" i="4"/>
  <c r="E79" i="4"/>
  <c r="J123" i="4" l="1"/>
  <c r="J124" i="4" l="1"/>
  <c r="J146" i="4" s="1"/>
  <c r="B48" i="11"/>
  <c r="B43" i="11"/>
  <c r="B64" i="11"/>
  <c r="B65" i="11"/>
  <c r="B66" i="11"/>
  <c r="B67" i="11"/>
  <c r="B50" i="4"/>
  <c r="B51" i="4"/>
  <c r="B52" i="4"/>
  <c r="B53" i="4"/>
  <c r="B54" i="4"/>
  <c r="B55" i="4"/>
  <c r="B56" i="4"/>
  <c r="B57" i="4"/>
  <c r="B58" i="4"/>
  <c r="C50" i="4"/>
  <c r="C51" i="4"/>
  <c r="C52" i="4"/>
  <c r="C53" i="4"/>
  <c r="C54" i="4"/>
  <c r="C55" i="4"/>
  <c r="C56" i="4"/>
  <c r="C57" i="4"/>
  <c r="C58" i="4"/>
  <c r="D50" i="4"/>
  <c r="D51" i="4"/>
  <c r="D52" i="4"/>
  <c r="D53" i="4"/>
  <c r="D54" i="4"/>
  <c r="D55" i="4"/>
  <c r="D56" i="4"/>
  <c r="D57" i="4"/>
  <c r="D58" i="4"/>
  <c r="E50" i="4"/>
  <c r="E51" i="4"/>
  <c r="E52" i="4"/>
  <c r="E53" i="4"/>
  <c r="E54" i="4"/>
  <c r="E55" i="4"/>
  <c r="E56" i="4"/>
  <c r="E57" i="4"/>
  <c r="E58" i="4"/>
  <c r="B64" i="4"/>
  <c r="B67" i="4"/>
  <c r="B69" i="4"/>
  <c r="B70" i="4"/>
  <c r="C64" i="4"/>
  <c r="C67" i="4"/>
  <c r="C69" i="4"/>
  <c r="C70" i="4"/>
  <c r="D64" i="4"/>
  <c r="D67" i="4"/>
  <c r="D69" i="4"/>
  <c r="D70" i="4"/>
  <c r="E64" i="4"/>
  <c r="E67" i="4"/>
  <c r="E69" i="4"/>
  <c r="E70" i="4"/>
  <c r="B55" i="11"/>
  <c r="B51" i="11"/>
  <c r="B53" i="11"/>
  <c r="B54" i="11"/>
  <c r="B56" i="11"/>
  <c r="B57" i="11"/>
  <c r="B58" i="11"/>
  <c r="B59" i="11"/>
  <c r="B60" i="11"/>
  <c r="B61" i="11"/>
  <c r="B62" i="11"/>
  <c r="B63" i="11"/>
  <c r="B77" i="11"/>
  <c r="B78" i="11"/>
  <c r="B79" i="11"/>
  <c r="B80" i="11"/>
  <c r="B81" i="11"/>
  <c r="B82" i="11"/>
  <c r="B83" i="11"/>
  <c r="B84" i="11"/>
  <c r="B85" i="11"/>
  <c r="B86" i="11"/>
  <c r="B87" i="11"/>
  <c r="B88" i="11"/>
  <c r="B89" i="11"/>
  <c r="B41" i="11"/>
  <c r="B42" i="11"/>
  <c r="B44" i="11"/>
  <c r="B45" i="11"/>
  <c r="B47" i="11"/>
  <c r="B49" i="11"/>
  <c r="B50" i="11"/>
  <c r="B68" i="11" l="1"/>
  <c r="B69" i="11"/>
  <c r="B70" i="11"/>
  <c r="B71" i="11"/>
  <c r="B72" i="11"/>
  <c r="J94" i="11"/>
  <c r="B22" i="11"/>
  <c r="J97" i="11"/>
  <c r="G134" i="11" s="1"/>
  <c r="D133" i="8" s="1"/>
  <c r="J95" i="11" l="1"/>
  <c r="B73" i="11" l="1"/>
  <c r="B76" i="11" l="1"/>
  <c r="B16" i="11"/>
  <c r="B17" i="11"/>
  <c r="B18" i="11"/>
  <c r="B19" i="11"/>
  <c r="B21" i="11"/>
  <c r="B23" i="11"/>
  <c r="B74" i="11"/>
  <c r="F58" i="8" l="1"/>
  <c r="F31" i="8" l="1"/>
  <c r="B90" i="11" l="1"/>
  <c r="B91" i="11"/>
  <c r="B92" i="11"/>
  <c r="B63" i="4"/>
  <c r="B73" i="4"/>
  <c r="B75" i="4"/>
  <c r="B77" i="4"/>
  <c r="B94" i="4"/>
  <c r="B95" i="4"/>
  <c r="C63" i="4"/>
  <c r="C73" i="4"/>
  <c r="C75" i="4"/>
  <c r="C77" i="4"/>
  <c r="C94" i="4"/>
  <c r="C95" i="4"/>
  <c r="D63" i="4"/>
  <c r="D73" i="4"/>
  <c r="D75" i="4"/>
  <c r="D77" i="4"/>
  <c r="D94" i="4"/>
  <c r="D95" i="4"/>
  <c r="E63" i="4"/>
  <c r="E73" i="4"/>
  <c r="E75" i="4"/>
  <c r="E77" i="4"/>
  <c r="E94" i="4"/>
  <c r="E95" i="4"/>
  <c r="E16" i="9" l="1"/>
  <c r="E15" i="9"/>
  <c r="H97" i="11" l="1"/>
  <c r="B147" i="8" l="1"/>
  <c r="B143" i="8"/>
  <c r="B145" i="8"/>
  <c r="D167" i="8" l="1"/>
  <c r="F51" i="8" l="1"/>
  <c r="E55" i="9" l="1"/>
  <c r="E56" i="9"/>
  <c r="E54" i="9"/>
  <c r="E57" i="9"/>
  <c r="B68" i="8"/>
  <c r="E53" i="9" l="1"/>
  <c r="B115" i="8"/>
  <c r="B111" i="8"/>
  <c r="E31" i="9" l="1"/>
  <c r="F192" i="8" l="1"/>
  <c r="F159" i="8"/>
  <c r="F42" i="8"/>
  <c r="B15" i="11"/>
  <c r="B93" i="11"/>
  <c r="E30" i="9"/>
  <c r="N4" i="4"/>
  <c r="B105" i="8"/>
  <c r="B72" i="8"/>
  <c r="E17" i="9"/>
  <c r="B163" i="8"/>
  <c r="B37" i="4"/>
  <c r="C37" i="4"/>
  <c r="D37" i="4"/>
  <c r="E37" i="4"/>
  <c r="B47" i="4"/>
  <c r="C47" i="4"/>
  <c r="D47" i="4"/>
  <c r="E47" i="4"/>
  <c r="E96" i="4"/>
  <c r="D96" i="4"/>
  <c r="C96" i="4"/>
  <c r="B96" i="4"/>
  <c r="E49" i="4"/>
  <c r="D49" i="4"/>
  <c r="C49" i="4"/>
  <c r="B49" i="4"/>
  <c r="E48" i="4"/>
  <c r="D48" i="4"/>
  <c r="C48" i="4"/>
  <c r="B48" i="4"/>
  <c r="E46" i="4"/>
  <c r="D46" i="4"/>
  <c r="C46" i="4"/>
  <c r="B46" i="4"/>
  <c r="E45" i="4"/>
  <c r="D45" i="4"/>
  <c r="C45" i="4"/>
  <c r="B45" i="4"/>
  <c r="E44" i="4"/>
  <c r="D44" i="4"/>
  <c r="C44" i="4"/>
  <c r="B44" i="4"/>
  <c r="E34" i="4"/>
  <c r="D23" i="4"/>
  <c r="E25" i="4"/>
  <c r="D25" i="4"/>
  <c r="C25" i="4"/>
  <c r="B25" i="4"/>
  <c r="E23" i="4"/>
  <c r="C23" i="4"/>
  <c r="B23" i="4"/>
  <c r="E22" i="4"/>
  <c r="D22" i="4"/>
  <c r="C22" i="4"/>
  <c r="B22" i="4"/>
  <c r="C26" i="4"/>
  <c r="C28" i="4"/>
  <c r="C29" i="4"/>
  <c r="C30" i="4"/>
  <c r="C31" i="4"/>
  <c r="C32" i="4"/>
  <c r="C33" i="4"/>
  <c r="C34" i="4"/>
  <c r="C36" i="4"/>
  <c r="C38" i="4"/>
  <c r="C41" i="4"/>
  <c r="C42" i="4"/>
  <c r="D26" i="4"/>
  <c r="D28" i="4"/>
  <c r="D29" i="4"/>
  <c r="D30" i="4"/>
  <c r="D31" i="4"/>
  <c r="D32" i="4"/>
  <c r="D33" i="4"/>
  <c r="D34" i="4"/>
  <c r="D36" i="4"/>
  <c r="D38" i="4"/>
  <c r="D41" i="4"/>
  <c r="D42" i="4"/>
  <c r="E26" i="4"/>
  <c r="E28" i="4"/>
  <c r="E29" i="4"/>
  <c r="E30" i="4"/>
  <c r="E31" i="4"/>
  <c r="E32" i="4"/>
  <c r="E33" i="4"/>
  <c r="E36" i="4"/>
  <c r="E38" i="4"/>
  <c r="E41" i="4"/>
  <c r="E42" i="4"/>
  <c r="B26" i="4"/>
  <c r="B28" i="4"/>
  <c r="B29" i="4"/>
  <c r="B30" i="4"/>
  <c r="B31" i="4"/>
  <c r="B32" i="4"/>
  <c r="B33" i="4"/>
  <c r="B34" i="4"/>
  <c r="B36" i="4"/>
  <c r="B38" i="4"/>
  <c r="B41" i="4"/>
  <c r="B42" i="4"/>
  <c r="B12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tc={C34051E2-1A0B-402A-9EEC-49BEB2B62810}</author>
  </authors>
  <commentList>
    <comment ref="J73" authorId="0" shapeId="0" xr:uid="{C34051E2-1A0B-402A-9EEC-49BEB2B62810}">
      <text>
        <t>[Threaded comment]
Your version of Excel allows you to read this threaded comment; however, any edits to it will get removed if the file is opened in a newer version of Excel. Learn more: https://go.microsoft.com/fwlink/?linkid=870924
Comment:
    Unsure about the figure
Reporting template has “643,347 Million”</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overnment_revenues_table" description="Connection to the 'Government_revenues_table' query in the workbook." type="5" refreshedVersion="0" background="1">
    <dbPr connection="Provider=Microsoft.Mashup.OleDb.1;Data Source=$Workbook$;Location=Government_revenues_table;Extended Properties=&quot;&quot;" command="SELECT * FROM [Government_revenues_table]"/>
  </connection>
  <connection id="2" xr16:uid="{00000000-0015-0000-FFFF-FFFF01000000}" keepAlive="1" name="Query - Government_revenues_table (2)" description="Connection to the 'Government_revenues_table (2)' query in the workbook." type="5" refreshedVersion="0" background="1">
    <dbPr connection="Provider=Microsoft.Mashup.OleDb.1;Data Source=$Workbook$;Location=Government_revenues_table (2);Extended Properties=&quot;&quot;" command="SELECT * FROM [Government_revenues_table (2)]"/>
  </connection>
</connections>
</file>

<file path=xl/sharedStrings.xml><?xml version="1.0" encoding="utf-8"?>
<sst xmlns="http://schemas.openxmlformats.org/spreadsheetml/2006/main" count="4130" uniqueCount="2188">
  <si>
    <t>Summary data template for EITI disclosures</t>
  </si>
  <si>
    <t>Summary data template</t>
  </si>
  <si>
    <t>Comments / Notes</t>
  </si>
  <si>
    <t>Requirement</t>
  </si>
  <si>
    <t>Inclusion</t>
  </si>
  <si>
    <t>“Make the EITI Report available in an open data format (xlsx or csv) online and publicise its availability.” 
- EITI Requirement 7.1.c</t>
  </si>
  <si>
    <t>Afghanistan</t>
  </si>
  <si>
    <t>AF</t>
  </si>
  <si>
    <t>AFG</t>
  </si>
  <si>
    <t>Aland Islands</t>
  </si>
  <si>
    <t>AX</t>
  </si>
  <si>
    <t>ALA</t>
  </si>
  <si>
    <t>Albania</t>
  </si>
  <si>
    <t>AL</t>
  </si>
  <si>
    <t>ALB</t>
  </si>
  <si>
    <t>Algeria</t>
  </si>
  <si>
    <t>DZ</t>
  </si>
  <si>
    <t>DZA</t>
  </si>
  <si>
    <t>American Samoa</t>
  </si>
  <si>
    <t>AS</t>
  </si>
  <si>
    <t>ASM</t>
  </si>
  <si>
    <t>Andorra</t>
  </si>
  <si>
    <t>AD</t>
  </si>
  <si>
    <t>AND</t>
  </si>
  <si>
    <t>Angola</t>
  </si>
  <si>
    <t>AO</t>
  </si>
  <si>
    <t>AGO</t>
  </si>
  <si>
    <t>Anguilla</t>
  </si>
  <si>
    <t>AI</t>
  </si>
  <si>
    <t>AIA</t>
  </si>
  <si>
    <t>Antigua and Barbuda</t>
  </si>
  <si>
    <t>AG</t>
  </si>
  <si>
    <t>ATG</t>
  </si>
  <si>
    <t>Argentina</t>
  </si>
  <si>
    <t>AR</t>
  </si>
  <si>
    <t>ARG</t>
  </si>
  <si>
    <t>Armenia</t>
  </si>
  <si>
    <t>AM</t>
  </si>
  <si>
    <t>ARM</t>
  </si>
  <si>
    <t>Aruba</t>
  </si>
  <si>
    <t>AW</t>
  </si>
  <si>
    <t>ABW</t>
  </si>
  <si>
    <t>Australia</t>
  </si>
  <si>
    <t>AU</t>
  </si>
  <si>
    <t>AUS</t>
  </si>
  <si>
    <t>Austria</t>
  </si>
  <si>
    <t>AT</t>
  </si>
  <si>
    <t>AUT</t>
  </si>
  <si>
    <t>Azerbaijan</t>
  </si>
  <si>
    <t>AZ</t>
  </si>
  <si>
    <t>AZE</t>
  </si>
  <si>
    <t>Bahamas</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</si>
  <si>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</si>
  <si>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</si>
  <si>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</si>
  <si>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</si>
  <si>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</si>
  <si>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</si>
  <si>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</si>
  <si>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</si>
  <si>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</si>
  <si>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</si>
  <si>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</si>
  <si>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</si>
  <si>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</si>
  <si>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</si>
  <si>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</si>
  <si>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</si>
  <si>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</si>
  <si>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</si>
  <si>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</si>
  <si>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</si>
  <si>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</si>
  <si>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</si>
  <si>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</si>
  <si>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</si>
  <si>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</si>
  <si>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</si>
  <si>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</si>
  <si>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</si>
  <si>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</si>
  <si>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Bolivia</t>
  </si>
  <si>
    <t>BO</t>
  </si>
  <si>
    <t>BOL</t>
  </si>
  <si>
    <t>Bosnia and Herzegovina</t>
  </si>
  <si>
    <t>BA</t>
  </si>
  <si>
    <t>BIH</t>
  </si>
  <si>
    <t>Botswana</t>
  </si>
  <si>
    <t>BW</t>
  </si>
  <si>
    <t>BWA</t>
  </si>
  <si>
    <t>Brazil</t>
  </si>
  <si>
    <t>BR</t>
  </si>
  <si>
    <t>BRA</t>
  </si>
  <si>
    <t>British Virgin Islands</t>
  </si>
  <si>
    <t>VG</t>
  </si>
  <si>
    <t>VGB</t>
  </si>
  <si>
    <t>British Indian Ocean Territory</t>
  </si>
  <si>
    <t>IO</t>
  </si>
  <si>
    <t>IOT</t>
  </si>
  <si>
    <t>Brunei Darussalam</t>
  </si>
  <si>
    <t>BN</t>
  </si>
  <si>
    <t>BRN</t>
  </si>
  <si>
    <t>Bulgaria</t>
  </si>
  <si>
    <t>BG</t>
  </si>
  <si>
    <t>BGR</t>
  </si>
  <si>
    <t>Burkina Faso</t>
  </si>
  <si>
    <t>BF</t>
  </si>
  <si>
    <t>BFA</t>
  </si>
  <si>
    <t>Burundi</t>
  </si>
  <si>
    <t>BI</t>
  </si>
  <si>
    <t>BDI</t>
  </si>
  <si>
    <t>Cambodia</t>
  </si>
  <si>
    <t>KH</t>
  </si>
  <si>
    <t>KHM</t>
  </si>
  <si>
    <t>Cameroon</t>
  </si>
  <si>
    <t>CM</t>
  </si>
  <si>
    <t>CMR</t>
  </si>
  <si>
    <t>Canada</t>
  </si>
  <si>
    <t>CA</t>
  </si>
  <si>
    <t>CAN</t>
  </si>
  <si>
    <t>Cape Verde</t>
  </si>
  <si>
    <t>CV</t>
  </si>
  <si>
    <t>CPV</t>
  </si>
  <si>
    <t>Cayman Islands</t>
  </si>
  <si>
    <t>KY</t>
  </si>
  <si>
    <t>CYM</t>
  </si>
  <si>
    <t>Central African Republic</t>
  </si>
  <si>
    <t>CF</t>
  </si>
  <si>
    <t>CAF</t>
  </si>
  <si>
    <t>Chad</t>
  </si>
  <si>
    <t>TD</t>
  </si>
  <si>
    <t>TCD</t>
  </si>
  <si>
    <t>Chile</t>
  </si>
  <si>
    <t>CL</t>
  </si>
  <si>
    <t>CHL</t>
  </si>
  <si>
    <t>China</t>
  </si>
  <si>
    <t>CN</t>
  </si>
  <si>
    <t>CHN</t>
  </si>
  <si>
    <t>HK</t>
  </si>
  <si>
    <t>HKG</t>
  </si>
  <si>
    <t>MO</t>
  </si>
  <si>
    <t>MAC</t>
  </si>
  <si>
    <t>Christmas Island</t>
  </si>
  <si>
    <t>CX</t>
  </si>
  <si>
    <t>CXR</t>
  </si>
  <si>
    <t>Cocos (Keeling) Islands</t>
  </si>
  <si>
    <t>CC</t>
  </si>
  <si>
    <t>CCK</t>
  </si>
  <si>
    <t>Colombia</t>
  </si>
  <si>
    <t>CO</t>
  </si>
  <si>
    <t>COL</t>
  </si>
  <si>
    <t>Comoros</t>
  </si>
  <si>
    <t>KM</t>
  </si>
  <si>
    <t>COM</t>
  </si>
  <si>
    <t>CG</t>
  </si>
  <si>
    <t>COG</t>
  </si>
  <si>
    <t>CD</t>
  </si>
  <si>
    <t>COD</t>
  </si>
  <si>
    <t>Costa Rica</t>
  </si>
  <si>
    <t>CR</t>
  </si>
  <si>
    <t>CRI</t>
  </si>
  <si>
    <t>CI</t>
  </si>
  <si>
    <t>CIV</t>
  </si>
  <si>
    <t>Croatia</t>
  </si>
  <si>
    <t>HR</t>
  </si>
  <si>
    <t>HRV</t>
  </si>
  <si>
    <t>Cuba</t>
  </si>
  <si>
    <t>CU</t>
  </si>
  <si>
    <t>CUB</t>
  </si>
  <si>
    <t>Cyprus</t>
  </si>
  <si>
    <t>CY</t>
  </si>
  <si>
    <t>CYP</t>
  </si>
  <si>
    <t>Czech Republic</t>
  </si>
  <si>
    <t>CZ</t>
  </si>
  <si>
    <t>CZE</t>
  </si>
  <si>
    <t>Denmark</t>
  </si>
  <si>
    <t>DK</t>
  </si>
  <si>
    <t>DNK</t>
  </si>
  <si>
    <t>Djibouti</t>
  </si>
  <si>
    <t>DJ</t>
  </si>
  <si>
    <t>DJI</t>
  </si>
  <si>
    <t>Dominica</t>
  </si>
  <si>
    <t>DM</t>
  </si>
  <si>
    <t>DMA</t>
  </si>
  <si>
    <t>Dominican Republic</t>
  </si>
  <si>
    <t>DO</t>
  </si>
  <si>
    <t>DOM</t>
  </si>
  <si>
    <t>Ecuador</t>
  </si>
  <si>
    <t>EC</t>
  </si>
  <si>
    <t>ECU</t>
  </si>
  <si>
    <t>Egypt</t>
  </si>
  <si>
    <t>EG</t>
  </si>
  <si>
    <t>EGY</t>
  </si>
  <si>
    <t>El Salvador</t>
  </si>
  <si>
    <t>SV</t>
  </si>
  <si>
    <t>SLV</t>
  </si>
  <si>
    <t>Equatorial Guinea</t>
  </si>
  <si>
    <t>GQ</t>
  </si>
  <si>
    <t>GNQ</t>
  </si>
  <si>
    <t>Eritrea</t>
  </si>
  <si>
    <t>ER</t>
  </si>
  <si>
    <t>ERI</t>
  </si>
  <si>
    <t>Estonia</t>
  </si>
  <si>
    <t>EE</t>
  </si>
  <si>
    <t>EST</t>
  </si>
  <si>
    <t>Ethiopia</t>
  </si>
  <si>
    <t>ET</t>
  </si>
  <si>
    <t>ETH</t>
  </si>
  <si>
    <t>FK</t>
  </si>
  <si>
    <t>FLK</t>
  </si>
  <si>
    <t>Faroe Islands</t>
  </si>
  <si>
    <t>FO</t>
  </si>
  <si>
    <t>FRO</t>
  </si>
  <si>
    <t>Fiji</t>
  </si>
  <si>
    <t>FJ</t>
  </si>
  <si>
    <t>FJI</t>
  </si>
  <si>
    <t>Finland</t>
  </si>
  <si>
    <t>FI</t>
  </si>
  <si>
    <t>FIN</t>
  </si>
  <si>
    <t>France</t>
  </si>
  <si>
    <t>FR</t>
  </si>
  <si>
    <t>FRA</t>
  </si>
  <si>
    <t>French Guiana</t>
  </si>
  <si>
    <t>GF</t>
  </si>
  <si>
    <t>GUF</t>
  </si>
  <si>
    <t>French Polynesia</t>
  </si>
  <si>
    <t>PF</t>
  </si>
  <si>
    <t>PYF</t>
  </si>
  <si>
    <t>French Southern Territories</t>
  </si>
  <si>
    <t>TF</t>
  </si>
  <si>
    <t>ATF</t>
  </si>
  <si>
    <t>Gabon</t>
  </si>
  <si>
    <t>GA</t>
  </si>
  <si>
    <t>GAB</t>
  </si>
  <si>
    <t>Gambia</t>
  </si>
  <si>
    <t>GM</t>
  </si>
  <si>
    <t>GMB</t>
  </si>
  <si>
    <t>Georgia</t>
  </si>
  <si>
    <t>GE</t>
  </si>
  <si>
    <t>GEO</t>
  </si>
  <si>
    <t>Germany</t>
  </si>
  <si>
    <t>DE</t>
  </si>
  <si>
    <t>DEU</t>
  </si>
  <si>
    <t>Ghana</t>
  </si>
  <si>
    <t>GH</t>
  </si>
  <si>
    <t>GHA</t>
  </si>
  <si>
    <t>Gibraltar</t>
  </si>
  <si>
    <t>GI</t>
  </si>
  <si>
    <t>GIB</t>
  </si>
  <si>
    <t>Greece</t>
  </si>
  <si>
    <t>GR</t>
  </si>
  <si>
    <t>GRC</t>
  </si>
  <si>
    <t>Greenland</t>
  </si>
  <si>
    <t>GL</t>
  </si>
  <si>
    <t>GRL</t>
  </si>
  <si>
    <t>Grenada</t>
  </si>
  <si>
    <t>GD</t>
  </si>
  <si>
    <t>GRD</t>
  </si>
  <si>
    <t>Guadeloupe</t>
  </si>
  <si>
    <t>GP</t>
  </si>
  <si>
    <t>GLP</t>
  </si>
  <si>
    <t>Guam</t>
  </si>
  <si>
    <t>GU</t>
  </si>
  <si>
    <t>GUM</t>
  </si>
  <si>
    <t>Guatemala</t>
  </si>
  <si>
    <t>GT</t>
  </si>
  <si>
    <t>GTM</t>
  </si>
  <si>
    <t>Guernsey</t>
  </si>
  <si>
    <t>GG</t>
  </si>
  <si>
    <t>GGY</t>
  </si>
  <si>
    <t>Guinea</t>
  </si>
  <si>
    <t>GN</t>
  </si>
  <si>
    <t>GIN</t>
  </si>
  <si>
    <t>Guinea-Bissau</t>
  </si>
  <si>
    <t>GW</t>
  </si>
  <si>
    <t>GNB</t>
  </si>
  <si>
    <t>Guyana</t>
  </si>
  <si>
    <t>GY</t>
  </si>
  <si>
    <t>GUY</t>
  </si>
  <si>
    <t>Haiti</t>
  </si>
  <si>
    <t>HT</t>
  </si>
  <si>
    <t>HTI</t>
  </si>
  <si>
    <t>Heard and Mcdonald Islands</t>
  </si>
  <si>
    <t>HM</t>
  </si>
  <si>
    <t>HMD</t>
  </si>
  <si>
    <t>VA</t>
  </si>
  <si>
    <t>VAT</t>
  </si>
  <si>
    <t>Honduras</t>
  </si>
  <si>
    <t>HN</t>
  </si>
  <si>
    <t>HND</t>
  </si>
  <si>
    <t>Hungary</t>
  </si>
  <si>
    <t>HU</t>
  </si>
  <si>
    <t>HUN</t>
  </si>
  <si>
    <t>Iceland</t>
  </si>
  <si>
    <t>IS</t>
  </si>
  <si>
    <t>ISL</t>
  </si>
  <si>
    <t>India</t>
  </si>
  <si>
    <t>IN</t>
  </si>
  <si>
    <t>IND</t>
  </si>
  <si>
    <t>Indonesia</t>
  </si>
  <si>
    <t>ID</t>
  </si>
  <si>
    <t>IDN</t>
  </si>
  <si>
    <t>IR</t>
  </si>
  <si>
    <t>IRN</t>
  </si>
  <si>
    <t>Iraq</t>
  </si>
  <si>
    <t>IQ</t>
  </si>
  <si>
    <t>IRQ</t>
  </si>
  <si>
    <t>Ireland</t>
  </si>
  <si>
    <t>IE</t>
  </si>
  <si>
    <t>IRL</t>
  </si>
  <si>
    <t>Isle of Man</t>
  </si>
  <si>
    <t>IM</t>
  </si>
  <si>
    <t>IMN</t>
  </si>
  <si>
    <t>Israel</t>
  </si>
  <si>
    <t>IL</t>
  </si>
  <si>
    <t>ISR</t>
  </si>
  <si>
    <t>Italy</t>
  </si>
  <si>
    <t>IT</t>
  </si>
  <si>
    <t>ITA</t>
  </si>
  <si>
    <t>Jamaica</t>
  </si>
  <si>
    <t>JM</t>
  </si>
  <si>
    <t>JAM</t>
  </si>
  <si>
    <t>Japan</t>
  </si>
  <si>
    <t>JP</t>
  </si>
  <si>
    <t>JPN</t>
  </si>
  <si>
    <t>Jersey</t>
  </si>
  <si>
    <t>JE</t>
  </si>
  <si>
    <t>JEY</t>
  </si>
  <si>
    <t>Jordan</t>
  </si>
  <si>
    <t>JO</t>
  </si>
  <si>
    <t>JOR</t>
  </si>
  <si>
    <t>Kazakhstan</t>
  </si>
  <si>
    <t>KZ</t>
  </si>
  <si>
    <t>KAZ</t>
  </si>
  <si>
    <t>Kenya</t>
  </si>
  <si>
    <t>KE</t>
  </si>
  <si>
    <t>KEN</t>
  </si>
  <si>
    <t>Kiribati</t>
  </si>
  <si>
    <t>KI</t>
  </si>
  <si>
    <t>KIR</t>
  </si>
  <si>
    <t>Korea (North)</t>
  </si>
  <si>
    <t>KP</t>
  </si>
  <si>
    <t>PRK</t>
  </si>
  <si>
    <t>Korea (South)</t>
  </si>
  <si>
    <t>KR</t>
  </si>
  <si>
    <t>KOR</t>
  </si>
  <si>
    <t>Kuwait</t>
  </si>
  <si>
    <t>KW</t>
  </si>
  <si>
    <t>KWT</t>
  </si>
  <si>
    <t>KG</t>
  </si>
  <si>
    <t>KGZ</t>
  </si>
  <si>
    <t>Lao PDR</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</si>
  <si>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</si>
  <si>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</si>
  <si>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</si>
  <si>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</si>
  <si>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</si>
  <si>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</si>
  <si>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</si>
  <si>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</si>
  <si>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</si>
  <si>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</si>
  <si>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</si>
  <si>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</si>
  <si>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</si>
  <si>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</si>
  <si>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</si>
  <si>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</si>
  <si>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</si>
  <si>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</si>
  <si>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</si>
  <si>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</si>
  <si>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</si>
  <si>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</si>
  <si>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</si>
  <si>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</si>
  <si>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</si>
  <si>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</si>
  <si>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MK</t>
  </si>
  <si>
    <t>MKD</t>
  </si>
  <si>
    <t>Madagascar</t>
  </si>
  <si>
    <t>MG</t>
  </si>
  <si>
    <t>MDG</t>
  </si>
  <si>
    <t>Malawi</t>
  </si>
  <si>
    <t>MW</t>
  </si>
  <si>
    <t>MWI</t>
  </si>
  <si>
    <t>Malaysia</t>
  </si>
  <si>
    <t>MY</t>
  </si>
  <si>
    <t>MYS</t>
  </si>
  <si>
    <t>Maldives</t>
  </si>
  <si>
    <t>MV</t>
  </si>
  <si>
    <t>MDV</t>
  </si>
  <si>
    <t>Mali</t>
  </si>
  <si>
    <t>ML</t>
  </si>
  <si>
    <t>MLI</t>
  </si>
  <si>
    <t>Malta</t>
  </si>
  <si>
    <t>MT</t>
  </si>
  <si>
    <t>MLT</t>
  </si>
  <si>
    <t>Marshall Islands</t>
  </si>
  <si>
    <t>MH</t>
  </si>
  <si>
    <t>MHL</t>
  </si>
  <si>
    <t>Martinique</t>
  </si>
  <si>
    <t>MQ</t>
  </si>
  <si>
    <t>MTQ</t>
  </si>
  <si>
    <t>Mauritania</t>
  </si>
  <si>
    <t>MR</t>
  </si>
  <si>
    <t>MRT</t>
  </si>
  <si>
    <t>Mauritius</t>
  </si>
  <si>
    <t>MU</t>
  </si>
  <si>
    <t>MUS</t>
  </si>
  <si>
    <t>Mayotte</t>
  </si>
  <si>
    <t>YT</t>
  </si>
  <si>
    <t>MYT</t>
  </si>
  <si>
    <t>Mexico</t>
  </si>
  <si>
    <t>MX</t>
  </si>
  <si>
    <t>MEX</t>
  </si>
  <si>
    <t>FM</t>
  </si>
  <si>
    <t>FSM</t>
  </si>
  <si>
    <t>Moldova</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</si>
  <si>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</si>
  <si>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</si>
  <si>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</si>
  <si>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</si>
  <si>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</si>
  <si>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</si>
  <si>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</si>
  <si>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</si>
  <si>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</si>
  <si>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</si>
  <si>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</si>
  <si>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</si>
  <si>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</si>
  <si>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</si>
  <si>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</si>
  <si>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</si>
  <si>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</si>
  <si>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</si>
  <si>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</si>
  <si>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</si>
  <si>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</si>
  <si>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</si>
  <si>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</si>
  <si>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</si>
  <si>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</si>
  <si>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</si>
  <si>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</si>
  <si>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</si>
  <si>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</si>
  <si>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</si>
  <si>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</si>
  <si>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</si>
  <si>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Netherlands</t>
  </si>
  <si>
    <t>NL</t>
  </si>
  <si>
    <t>NLD</t>
  </si>
  <si>
    <t>Netherlands Antilles</t>
  </si>
  <si>
    <t>AN</t>
  </si>
  <si>
    <t>ANT</t>
  </si>
  <si>
    <t>New Caledonia</t>
  </si>
  <si>
    <t>NC</t>
  </si>
  <si>
    <t>NCL</t>
  </si>
  <si>
    <t>New Zealand</t>
  </si>
  <si>
    <t>NZ</t>
  </si>
  <si>
    <t>NZL</t>
  </si>
  <si>
    <t>Nicaragua</t>
  </si>
  <si>
    <t>NI</t>
  </si>
  <si>
    <t>NIC</t>
  </si>
  <si>
    <t>Niger</t>
  </si>
  <si>
    <t>NE</t>
  </si>
  <si>
    <t>NER</t>
  </si>
  <si>
    <t>Nigeria</t>
  </si>
  <si>
    <t>NG</t>
  </si>
  <si>
    <t>NGA</t>
  </si>
  <si>
    <t>Niue</t>
  </si>
  <si>
    <t>NU</t>
  </si>
  <si>
    <t>NIU</t>
  </si>
  <si>
    <t>Norfolk Island</t>
  </si>
  <si>
    <t>NF</t>
  </si>
  <si>
    <t>NFK</t>
  </si>
  <si>
    <t>Northern Mariana Islands</t>
  </si>
  <si>
    <t>MP</t>
  </si>
  <si>
    <t>MNP</t>
  </si>
  <si>
    <t>Norway</t>
  </si>
  <si>
    <t>NO</t>
  </si>
  <si>
    <t>NOR</t>
  </si>
  <si>
    <t>Oman</t>
  </si>
  <si>
    <t>OM</t>
  </si>
  <si>
    <t>OMN</t>
  </si>
  <si>
    <t>Pakistan</t>
  </si>
  <si>
    <t>PK</t>
  </si>
  <si>
    <t>PAK</t>
  </si>
  <si>
    <t>Palau</t>
  </si>
  <si>
    <t>PW</t>
  </si>
  <si>
    <t>PLW</t>
  </si>
  <si>
    <t>Palestinian Territory</t>
  </si>
  <si>
    <t>PS</t>
  </si>
  <si>
    <t>PSE</t>
  </si>
  <si>
    <t>Panama</t>
  </si>
  <si>
    <t>PA</t>
  </si>
  <si>
    <t>PAN</t>
  </si>
  <si>
    <t>Papua New Guinea</t>
  </si>
  <si>
    <t>PG</t>
  </si>
  <si>
    <t>PNG</t>
  </si>
  <si>
    <t>Paraguay</t>
  </si>
  <si>
    <t>PY</t>
  </si>
  <si>
    <t>PRY</t>
  </si>
  <si>
    <t>Peru</t>
  </si>
  <si>
    <t>PE</t>
  </si>
  <si>
    <t>PER</t>
  </si>
  <si>
    <t>Philippines</t>
  </si>
  <si>
    <t>PH</t>
  </si>
  <si>
    <t>PHL</t>
  </si>
  <si>
    <t>Pitcairn</t>
  </si>
  <si>
    <t>PN</t>
  </si>
  <si>
    <t>PCN</t>
  </si>
  <si>
    <t>Poland</t>
  </si>
  <si>
    <t>PL</t>
  </si>
  <si>
    <t>POL</t>
  </si>
  <si>
    <t>Portugal</t>
  </si>
  <si>
    <t>PT</t>
  </si>
  <si>
    <t>PRT</t>
  </si>
  <si>
    <t>Puerto Rico</t>
  </si>
  <si>
    <t>PR</t>
  </si>
  <si>
    <t>PRI</t>
  </si>
  <si>
    <t>Qatar</t>
  </si>
  <si>
    <t>QA</t>
  </si>
  <si>
    <t>QAT</t>
  </si>
  <si>
    <t>RE</t>
  </si>
  <si>
    <t>REU</t>
  </si>
  <si>
    <t>Romania</t>
  </si>
  <si>
    <t>RO</t>
  </si>
  <si>
    <t>ROU</t>
  </si>
  <si>
    <t>Russian Federation</t>
  </si>
  <si>
    <t>RU</t>
  </si>
  <si>
    <t>RUS</t>
  </si>
  <si>
    <t>Rwanda</t>
  </si>
  <si>
    <t>RW</t>
  </si>
  <si>
    <t>RWA</t>
  </si>
  <si>
    <t>BL</t>
  </si>
  <si>
    <t>BLM</t>
  </si>
  <si>
    <t>Saint Helena</t>
  </si>
  <si>
    <t>SH</t>
  </si>
  <si>
    <t>SHN</t>
  </si>
  <si>
    <t>Saint Kitts and Nevis</t>
  </si>
  <si>
    <t>KN</t>
  </si>
  <si>
    <t>KNA</t>
  </si>
  <si>
    <t>Saint Lucia</t>
  </si>
  <si>
    <t>LC</t>
  </si>
  <si>
    <t>LCA</t>
  </si>
  <si>
    <t>MF</t>
  </si>
  <si>
    <t>MAF</t>
  </si>
  <si>
    <t>Saint Pierre and Miquelon</t>
  </si>
  <si>
    <t>PM</t>
  </si>
  <si>
    <t>SPM</t>
  </si>
  <si>
    <t>Saint Vincent and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</si>
  <si>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</si>
  <si>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</si>
  <si>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</si>
  <si>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</si>
  <si>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</si>
  <si>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</si>
  <si>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</si>
  <si>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</si>
  <si>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</si>
  <si>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</si>
  <si>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</si>
  <si>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</si>
  <si>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</si>
  <si>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</si>
  <si>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</si>
  <si>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</si>
  <si>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</si>
  <si>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</si>
  <si>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</si>
  <si>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</si>
  <si>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</si>
  <si>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</si>
  <si>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</si>
  <si>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</si>
  <si>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</si>
  <si>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</si>
  <si>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</si>
  <si>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</si>
  <si>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</si>
  <si>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</si>
  <si>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</si>
  <si>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</si>
  <si>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</si>
  <si>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</si>
  <si>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</si>
  <si>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</si>
  <si>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</si>
  <si>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</si>
  <si>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</si>
  <si>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</si>
  <si>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</si>
  <si>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</si>
  <si>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</si>
  <si>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</si>
  <si>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</si>
  <si>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</si>
  <si>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</si>
  <si>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</si>
  <si>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</si>
  <si>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</si>
  <si>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</si>
  <si>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</si>
  <si>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</si>
  <si>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</si>
  <si>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</si>
  <si>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</si>
  <si>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Sudan</t>
  </si>
  <si>
    <t>SD</t>
  </si>
  <si>
    <t>SDN</t>
  </si>
  <si>
    <t>Suriname</t>
  </si>
  <si>
    <t>SR</t>
  </si>
  <si>
    <t>SUR</t>
  </si>
  <si>
    <t>Svalbard and Jan Mayen Islands</t>
  </si>
  <si>
    <t>SJ</t>
  </si>
  <si>
    <t>SJM</t>
  </si>
  <si>
    <t>SZ</t>
  </si>
  <si>
    <t>SWZ</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</si>
  <si>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</si>
  <si>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</si>
  <si>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</si>
  <si>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</si>
  <si>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</si>
  <si>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</si>
  <si>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</si>
  <si>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</si>
  <si>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</si>
  <si>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</si>
  <si>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</si>
  <si>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</si>
  <si>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</si>
  <si>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</si>
  <si>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</si>
  <si>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</si>
  <si>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</si>
  <si>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</si>
  <si>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</si>
  <si>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</si>
  <si>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</si>
  <si>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</si>
  <si>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</si>
  <si>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</si>
  <si>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</si>
  <si>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</si>
  <si>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</si>
  <si>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</si>
  <si>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</si>
  <si>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</si>
  <si>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</si>
  <si>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</si>
  <si>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</si>
  <si>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</si>
  <si>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</si>
  <si>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</si>
  <si>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Turkey</t>
  </si>
  <si>
    <t>TR</t>
  </si>
  <si>
    <t>TUR</t>
  </si>
  <si>
    <t>Turkmenistan</t>
  </si>
  <si>
    <t>TM</t>
  </si>
  <si>
    <t>TKM</t>
  </si>
  <si>
    <t>Turks and Caicos Islands</t>
  </si>
  <si>
    <t>TC</t>
  </si>
  <si>
    <t>TCA</t>
  </si>
  <si>
    <t>Tuvalu</t>
  </si>
  <si>
    <t>TV</t>
  </si>
  <si>
    <t>TUV</t>
  </si>
  <si>
    <t>Uganda</t>
  </si>
  <si>
    <t>UG</t>
  </si>
  <si>
    <t>UGA</t>
  </si>
  <si>
    <t>Ukraine</t>
  </si>
  <si>
    <t>UA</t>
  </si>
  <si>
    <t>UKR</t>
  </si>
  <si>
    <t>United Arab Emirates</t>
  </si>
  <si>
    <t>AE</t>
  </si>
  <si>
    <t>ARE</t>
  </si>
  <si>
    <t>United Kingdom</t>
  </si>
  <si>
    <t>GB</t>
  </si>
  <si>
    <t>GBR</t>
  </si>
  <si>
    <t>United States of America</t>
  </si>
  <si>
    <t>US</t>
  </si>
  <si>
    <t>USA</t>
  </si>
  <si>
    <t>Uruguay</t>
  </si>
  <si>
    <t>UY</t>
  </si>
  <si>
    <t>URY</t>
  </si>
  <si>
    <t>Uzbekistan</t>
  </si>
  <si>
    <t>UZ</t>
  </si>
  <si>
    <t>UZB</t>
  </si>
  <si>
    <t>Vanuatu</t>
  </si>
  <si>
    <t>VU</t>
  </si>
  <si>
    <t>VUT</t>
  </si>
  <si>
    <t>VE</t>
  </si>
  <si>
    <t>VEN</t>
  </si>
  <si>
    <t>Viet Nam</t>
  </si>
  <si>
    <t>VN</t>
  </si>
  <si>
    <t>VNM</t>
  </si>
  <si>
    <t>Virgin Islands, US</t>
  </si>
  <si>
    <t>VI</t>
  </si>
  <si>
    <t>VIR</t>
  </si>
  <si>
    <t>Wallis and Futuna Islands</t>
  </si>
  <si>
    <t>WF</t>
  </si>
  <si>
    <t>WLF</t>
  </si>
  <si>
    <t>Western Sahara</t>
  </si>
  <si>
    <t>EH</t>
  </si>
  <si>
    <t>ESH</t>
  </si>
  <si>
    <t>Yemen</t>
  </si>
  <si>
    <t>YE</t>
  </si>
  <si>
    <t>YEM</t>
  </si>
  <si>
    <t>Zambia</t>
  </si>
  <si>
    <t>ZM</t>
  </si>
  <si>
    <t>ZMB</t>
  </si>
  <si>
    <t>Zimbabwe</t>
  </si>
  <si>
    <t>ZW</t>
  </si>
  <si>
    <t>ZWE</t>
  </si>
  <si>
    <t>Tanzania</t>
  </si>
  <si>
    <t>Taiwan</t>
  </si>
  <si>
    <t>Hong Kong</t>
  </si>
  <si>
    <t>Macao</t>
  </si>
  <si>
    <t>Republic of the Congo</t>
  </si>
  <si>
    <t>Democratic Republic of Congo</t>
  </si>
  <si>
    <t>Reunion</t>
  </si>
  <si>
    <t>Saint-Barthelemy</t>
  </si>
  <si>
    <t>Cote d'Ivoire</t>
  </si>
  <si>
    <t>Falkland Islands</t>
  </si>
  <si>
    <t>Vatican</t>
  </si>
  <si>
    <t>Iran</t>
  </si>
  <si>
    <t>Kyrgyz Republic</t>
  </si>
  <si>
    <t>Macedonia</t>
  </si>
  <si>
    <t>Micronesia</t>
  </si>
  <si>
    <t>Saint-Martin</t>
  </si>
  <si>
    <t>Syria</t>
  </si>
  <si>
    <t>Venezuela</t>
  </si>
  <si>
    <t>Eswatini</t>
  </si>
  <si>
    <t>Country or Area name</t>
  </si>
  <si>
    <t>ISO Alpha-2 Code</t>
  </si>
  <si>
    <t>ISO Alpha-3 Code</t>
  </si>
  <si>
    <t>ISO Numeric Code (UN M49)</t>
  </si>
  <si>
    <t>4</t>
  </si>
  <si>
    <t>248</t>
  </si>
  <si>
    <t>8</t>
  </si>
  <si>
    <t>12</t>
  </si>
  <si>
    <t>16</t>
  </si>
  <si>
    <t>20</t>
  </si>
  <si>
    <t>24</t>
  </si>
  <si>
    <t>660</t>
  </si>
  <si>
    <t>28</t>
  </si>
  <si>
    <t>32</t>
  </si>
  <si>
    <t>51</t>
  </si>
  <si>
    <t>533</t>
  </si>
  <si>
    <t>36</t>
  </si>
  <si>
    <t>40</t>
  </si>
  <si>
    <t>31</t>
  </si>
  <si>
    <t>44</t>
  </si>
  <si>
    <t>48</t>
  </si>
  <si>
    <t>50</t>
  </si>
  <si>
    <t>52</t>
  </si>
  <si>
    <t>112</t>
  </si>
  <si>
    <t>56</t>
  </si>
  <si>
    <t>84</t>
  </si>
  <si>
    <t>204</t>
  </si>
  <si>
    <t>60</t>
  </si>
  <si>
    <t>64</t>
  </si>
  <si>
    <t>68</t>
  </si>
  <si>
    <t>70</t>
  </si>
  <si>
    <t>72</t>
  </si>
  <si>
    <t>76</t>
  </si>
  <si>
    <t>92</t>
  </si>
  <si>
    <t>86</t>
  </si>
  <si>
    <t>96</t>
  </si>
  <si>
    <t>100</t>
  </si>
  <si>
    <t>854</t>
  </si>
  <si>
    <t>108</t>
  </si>
  <si>
    <t>116</t>
  </si>
  <si>
    <t>120</t>
  </si>
  <si>
    <t>124</t>
  </si>
  <si>
    <t>132</t>
  </si>
  <si>
    <t>136</t>
  </si>
  <si>
    <t>140</t>
  </si>
  <si>
    <t>148</t>
  </si>
  <si>
    <t>152</t>
  </si>
  <si>
    <t>156</t>
  </si>
  <si>
    <t>344</t>
  </si>
  <si>
    <t>446</t>
  </si>
  <si>
    <t>162</t>
  </si>
  <si>
    <t>166</t>
  </si>
  <si>
    <t>170</t>
  </si>
  <si>
    <t>174</t>
  </si>
  <si>
    <t>178</t>
  </si>
  <si>
    <t>180</t>
  </si>
  <si>
    <t>188</t>
  </si>
  <si>
    <t>384</t>
  </si>
  <si>
    <t>191</t>
  </si>
  <si>
    <t>192</t>
  </si>
  <si>
    <t>196</t>
  </si>
  <si>
    <t>203</t>
  </si>
  <si>
    <t>208</t>
  </si>
  <si>
    <t>262</t>
  </si>
  <si>
    <t>212</t>
  </si>
  <si>
    <t>214</t>
  </si>
  <si>
    <t>218</t>
  </si>
  <si>
    <t>818</t>
  </si>
  <si>
    <t>222</t>
  </si>
  <si>
    <t>226</t>
  </si>
  <si>
    <t>232</t>
  </si>
  <si>
    <t>233</t>
  </si>
  <si>
    <t>231</t>
  </si>
  <si>
    <t>238</t>
  </si>
  <si>
    <t>234</t>
  </si>
  <si>
    <t>242</t>
  </si>
  <si>
    <t>246</t>
  </si>
  <si>
    <t>250</t>
  </si>
  <si>
    <t>254</t>
  </si>
  <si>
    <t>258</t>
  </si>
  <si>
    <t>260</t>
  </si>
  <si>
    <t>266</t>
  </si>
  <si>
    <t>270</t>
  </si>
  <si>
    <t>268</t>
  </si>
  <si>
    <t>276</t>
  </si>
  <si>
    <t>288</t>
  </si>
  <si>
    <t>292</t>
  </si>
  <si>
    <t>300</t>
  </si>
  <si>
    <t>304</t>
  </si>
  <si>
    <t>308</t>
  </si>
  <si>
    <t>312</t>
  </si>
  <si>
    <t>316</t>
  </si>
  <si>
    <t>320</t>
  </si>
  <si>
    <t>831</t>
  </si>
  <si>
    <t>324</t>
  </si>
  <si>
    <t>624</t>
  </si>
  <si>
    <t>328</t>
  </si>
  <si>
    <t>332</t>
  </si>
  <si>
    <t>334</t>
  </si>
  <si>
    <t>336</t>
  </si>
  <si>
    <t>340</t>
  </si>
  <si>
    <t>348</t>
  </si>
  <si>
    <t>352</t>
  </si>
  <si>
    <t>356</t>
  </si>
  <si>
    <t>360</t>
  </si>
  <si>
    <t>364</t>
  </si>
  <si>
    <t>368</t>
  </si>
  <si>
    <t>372</t>
  </si>
  <si>
    <t>833</t>
  </si>
  <si>
    <t>376</t>
  </si>
  <si>
    <t>380</t>
  </si>
  <si>
    <t>388</t>
  </si>
  <si>
    <t>392</t>
  </si>
  <si>
    <t>832</t>
  </si>
  <si>
    <t>400</t>
  </si>
  <si>
    <t>398</t>
  </si>
  <si>
    <t>404</t>
  </si>
  <si>
    <t>296</t>
  </si>
  <si>
    <t>408</t>
  </si>
  <si>
    <t>410</t>
  </si>
  <si>
    <t>414</t>
  </si>
  <si>
    <t>417</t>
  </si>
  <si>
    <t>418</t>
  </si>
  <si>
    <t>428</t>
  </si>
  <si>
    <t>422</t>
  </si>
  <si>
    <t>426</t>
  </si>
  <si>
    <t>430</t>
  </si>
  <si>
    <t>434</t>
  </si>
  <si>
    <t>438</t>
  </si>
  <si>
    <t>440</t>
  </si>
  <si>
    <t>442</t>
  </si>
  <si>
    <t>807</t>
  </si>
  <si>
    <t>450</t>
  </si>
  <si>
    <t>454</t>
  </si>
  <si>
    <t>458</t>
  </si>
  <si>
    <t>462</t>
  </si>
  <si>
    <t>466</t>
  </si>
  <si>
    <t>470</t>
  </si>
  <si>
    <t>584</t>
  </si>
  <si>
    <t>474</t>
  </si>
  <si>
    <t>478</t>
  </si>
  <si>
    <t>480</t>
  </si>
  <si>
    <t>175</t>
  </si>
  <si>
    <t>484</t>
  </si>
  <si>
    <t>583</t>
  </si>
  <si>
    <t>498</t>
  </si>
  <si>
    <t>492</t>
  </si>
  <si>
    <t>496</t>
  </si>
  <si>
    <t>499</t>
  </si>
  <si>
    <t>500</t>
  </si>
  <si>
    <t>504</t>
  </si>
  <si>
    <t>508</t>
  </si>
  <si>
    <t>104</t>
  </si>
  <si>
    <t>516</t>
  </si>
  <si>
    <t>520</t>
  </si>
  <si>
    <t>524</t>
  </si>
  <si>
    <t>528</t>
  </si>
  <si>
    <t>530</t>
  </si>
  <si>
    <t>540</t>
  </si>
  <si>
    <t>554</t>
  </si>
  <si>
    <t>558</t>
  </si>
  <si>
    <t>562</t>
  </si>
  <si>
    <t>566</t>
  </si>
  <si>
    <t>570</t>
  </si>
  <si>
    <t>574</t>
  </si>
  <si>
    <t>580</t>
  </si>
  <si>
    <t>578</t>
  </si>
  <si>
    <t>512</t>
  </si>
  <si>
    <t>586</t>
  </si>
  <si>
    <t>585</t>
  </si>
  <si>
    <t>275</t>
  </si>
  <si>
    <t>591</t>
  </si>
  <si>
    <t>598</t>
  </si>
  <si>
    <t>600</t>
  </si>
  <si>
    <t>604</t>
  </si>
  <si>
    <t>608</t>
  </si>
  <si>
    <t>612</t>
  </si>
  <si>
    <t>616</t>
  </si>
  <si>
    <t>620</t>
  </si>
  <si>
    <t>630</t>
  </si>
  <si>
    <t>634</t>
  </si>
  <si>
    <t>638</t>
  </si>
  <si>
    <t>642</t>
  </si>
  <si>
    <t>643</t>
  </si>
  <si>
    <t>646</t>
  </si>
  <si>
    <t>652</t>
  </si>
  <si>
    <t>654</t>
  </si>
  <si>
    <t>659</t>
  </si>
  <si>
    <t>662</t>
  </si>
  <si>
    <t>663</t>
  </si>
  <si>
    <t>666</t>
  </si>
  <si>
    <t>670</t>
  </si>
  <si>
    <t>882</t>
  </si>
  <si>
    <t>674</t>
  </si>
  <si>
    <t>678</t>
  </si>
  <si>
    <t>682</t>
  </si>
  <si>
    <t>686</t>
  </si>
  <si>
    <t>688</t>
  </si>
  <si>
    <t>690</t>
  </si>
  <si>
    <t>694</t>
  </si>
  <si>
    <t>702</t>
  </si>
  <si>
    <t>703</t>
  </si>
  <si>
    <t>705</t>
  </si>
  <si>
    <t>90</t>
  </si>
  <si>
    <t>706</t>
  </si>
  <si>
    <t>710</t>
  </si>
  <si>
    <t>239</t>
  </si>
  <si>
    <t>728</t>
  </si>
  <si>
    <t>724</t>
  </si>
  <si>
    <t>144</t>
  </si>
  <si>
    <t>736</t>
  </si>
  <si>
    <t>740</t>
  </si>
  <si>
    <t>744</t>
  </si>
  <si>
    <t>748</t>
  </si>
  <si>
    <t>752</t>
  </si>
  <si>
    <t>756</t>
  </si>
  <si>
    <t>760</t>
  </si>
  <si>
    <t>158</t>
  </si>
  <si>
    <t>762</t>
  </si>
  <si>
    <t>834</t>
  </si>
  <si>
    <t>764</t>
  </si>
  <si>
    <t>626</t>
  </si>
  <si>
    <t>768</t>
  </si>
  <si>
    <t>772</t>
  </si>
  <si>
    <t>776</t>
  </si>
  <si>
    <t>780</t>
  </si>
  <si>
    <t>788</t>
  </si>
  <si>
    <t>792</t>
  </si>
  <si>
    <t>795</t>
  </si>
  <si>
    <t>796</t>
  </si>
  <si>
    <t>798</t>
  </si>
  <si>
    <t>800</t>
  </si>
  <si>
    <t>804</t>
  </si>
  <si>
    <t>784</t>
  </si>
  <si>
    <t>826</t>
  </si>
  <si>
    <t>840</t>
  </si>
  <si>
    <t>858</t>
  </si>
  <si>
    <t>860</t>
  </si>
  <si>
    <t>548</t>
  </si>
  <si>
    <t>862</t>
  </si>
  <si>
    <t>704</t>
  </si>
  <si>
    <t>850</t>
  </si>
  <si>
    <t>876</t>
  </si>
  <si>
    <t>732</t>
  </si>
  <si>
    <t>887</t>
  </si>
  <si>
    <t>894</t>
  </si>
  <si>
    <t>716</t>
  </si>
  <si>
    <t>Table 1 - Country codes</t>
  </si>
  <si>
    <t>Country or area name</t>
  </si>
  <si>
    <t>Start Date</t>
  </si>
  <si>
    <t>End Date</t>
  </si>
  <si>
    <t>Oil</t>
  </si>
  <si>
    <t>Gas</t>
  </si>
  <si>
    <t>Mining</t>
  </si>
  <si>
    <t>Other</t>
  </si>
  <si>
    <t>Name</t>
  </si>
  <si>
    <t>Organisation</t>
  </si>
  <si>
    <t>Email address</t>
  </si>
  <si>
    <t>Country or area</t>
  </si>
  <si>
    <t>Fiscal year covered by this data file</t>
  </si>
  <si>
    <t>Has an EITI Report been prepared by an Independent Administrator?</t>
  </si>
  <si>
    <t>Yes</t>
  </si>
  <si>
    <t>Table 2 - Simple options</t>
  </si>
  <si>
    <t>List</t>
  </si>
  <si>
    <t>No</t>
  </si>
  <si>
    <t>Not applicable</t>
  </si>
  <si>
    <t>Partially</t>
  </si>
  <si>
    <t>Date that the EITI Report was made public</t>
  </si>
  <si>
    <t>Sector coverage</t>
  </si>
  <si>
    <t>What is the name of the company?</t>
  </si>
  <si>
    <t>Enter data in this column</t>
  </si>
  <si>
    <t>Currency</t>
  </si>
  <si>
    <t>AED</t>
  </si>
  <si>
    <t>United Arab Emirates dirham</t>
  </si>
  <si>
    <t>AFN</t>
  </si>
  <si>
    <t>Afghan afghani</t>
  </si>
  <si>
    <t>ALL</t>
  </si>
  <si>
    <t>Albanian lek</t>
  </si>
  <si>
    <t>AMD</t>
  </si>
  <si>
    <t>Armenian dram</t>
  </si>
  <si>
    <t>ANG</t>
  </si>
  <si>
    <t>Netherlands Antillean guilder</t>
  </si>
  <si>
    <t>AOA</t>
  </si>
  <si>
    <t>Angolan kwanza</t>
  </si>
  <si>
    <t>ARS</t>
  </si>
  <si>
    <t>Argentine peso</t>
  </si>
  <si>
    <t>AUD</t>
  </si>
  <si>
    <t>Australian dollar</t>
  </si>
  <si>
    <t>AWG</t>
  </si>
  <si>
    <t>Aruban florin</t>
  </si>
  <si>
    <t>AZN</t>
  </si>
  <si>
    <t>Azerbaijani manat</t>
  </si>
  <si>
    <t>BAM</t>
  </si>
  <si>
    <t>Bosnia and Herzegovina convertible mark</t>
  </si>
  <si>
    <t>BBD</t>
  </si>
  <si>
    <t>BDT</t>
  </si>
  <si>
    <t>Bangladeshi taka</t>
  </si>
  <si>
    <t>BGN</t>
  </si>
  <si>
    <t>BHD</t>
  </si>
  <si>
    <t>Bahraini dinar</t>
  </si>
  <si>
    <t>BIF</t>
  </si>
  <si>
    <t>Burundian franc</t>
  </si>
  <si>
    <t>BMD</t>
  </si>
  <si>
    <t>Bermudian dollar</t>
  </si>
  <si>
    <t>BND</t>
  </si>
  <si>
    <t>Brunei dollar</t>
  </si>
  <si>
    <t>BOB</t>
  </si>
  <si>
    <t>BRL</t>
  </si>
  <si>
    <t>Brazilian real</t>
  </si>
  <si>
    <t>BSD</t>
  </si>
  <si>
    <t>Bahamian dollar</t>
  </si>
  <si>
    <t>Bhutanese ngultrum</t>
  </si>
  <si>
    <t>BWP</t>
  </si>
  <si>
    <t>Botswana pula</t>
  </si>
  <si>
    <t>BZD</t>
  </si>
  <si>
    <t>Belize dollar</t>
  </si>
  <si>
    <t>CAD</t>
  </si>
  <si>
    <t>Canadian dollar</t>
  </si>
  <si>
    <t>CDF</t>
  </si>
  <si>
    <t>Congolese franc</t>
  </si>
  <si>
    <t>CHF</t>
  </si>
  <si>
    <t>Swiss franc</t>
  </si>
  <si>
    <t>CLF</t>
  </si>
  <si>
    <t>COP</t>
  </si>
  <si>
    <t>Colombian peso</t>
  </si>
  <si>
    <t>CRC</t>
  </si>
  <si>
    <t>Costa Rican colon</t>
  </si>
  <si>
    <t>CUC</t>
  </si>
  <si>
    <t>CVE</t>
  </si>
  <si>
    <t>CZK</t>
  </si>
  <si>
    <t>Czech koruna</t>
  </si>
  <si>
    <t>DJF</t>
  </si>
  <si>
    <t>Djiboutian franc</t>
  </si>
  <si>
    <t>DKK</t>
  </si>
  <si>
    <t>Danish krone</t>
  </si>
  <si>
    <t>DOP</t>
  </si>
  <si>
    <t>Dominican peso</t>
  </si>
  <si>
    <t>DZD</t>
  </si>
  <si>
    <t>Algerian dinar</t>
  </si>
  <si>
    <t>EGP</t>
  </si>
  <si>
    <t>Egyptian pound</t>
  </si>
  <si>
    <t>ERN</t>
  </si>
  <si>
    <t>Eritrean nakfa</t>
  </si>
  <si>
    <t>ETB</t>
  </si>
  <si>
    <t>Ethiopian birr</t>
  </si>
  <si>
    <t>EUR</t>
  </si>
  <si>
    <t>Euro</t>
  </si>
  <si>
    <t>FJD</t>
  </si>
  <si>
    <t>FKP</t>
  </si>
  <si>
    <t>Falkland Islands pound</t>
  </si>
  <si>
    <t>GBP</t>
  </si>
  <si>
    <t>Pound sterling</t>
  </si>
  <si>
    <t>GEL</t>
  </si>
  <si>
    <t>Georgian lari</t>
  </si>
  <si>
    <t>GHS</t>
  </si>
  <si>
    <t>Ghanaian cedi</t>
  </si>
  <si>
    <t>GIP</t>
  </si>
  <si>
    <t>Gibraltar pound</t>
  </si>
  <si>
    <t>GMD</t>
  </si>
  <si>
    <t>Gambian dalasi</t>
  </si>
  <si>
    <t>GNF</t>
  </si>
  <si>
    <t>Guinean franc</t>
  </si>
  <si>
    <t>GTQ</t>
  </si>
  <si>
    <t>Guatemalan quetzal</t>
  </si>
  <si>
    <t>GYD</t>
  </si>
  <si>
    <t>HKD</t>
  </si>
  <si>
    <t>HNL</t>
  </si>
  <si>
    <t>HRK</t>
  </si>
  <si>
    <t>HTG</t>
  </si>
  <si>
    <t>HUF</t>
  </si>
  <si>
    <t>IDR</t>
  </si>
  <si>
    <t>ILS</t>
  </si>
  <si>
    <t>INR</t>
  </si>
  <si>
    <t>IQD</t>
  </si>
  <si>
    <t>Iraqi dinar</t>
  </si>
  <si>
    <t>IRR</t>
  </si>
  <si>
    <t>ISK</t>
  </si>
  <si>
    <t>Icelandic króna</t>
  </si>
  <si>
    <t>JMD</t>
  </si>
  <si>
    <t>JOD</t>
  </si>
  <si>
    <t>JPY</t>
  </si>
  <si>
    <t>KES</t>
  </si>
  <si>
    <t>KGS</t>
  </si>
  <si>
    <t>KHR</t>
  </si>
  <si>
    <t>KMF</t>
  </si>
  <si>
    <t>KPW</t>
  </si>
  <si>
    <t>KRW</t>
  </si>
  <si>
    <t>KWD</t>
  </si>
  <si>
    <t>KYD</t>
  </si>
  <si>
    <t>KZT</t>
  </si>
  <si>
    <t>LAK</t>
  </si>
  <si>
    <t>LBP</t>
  </si>
  <si>
    <t>LKR</t>
  </si>
  <si>
    <t>LRD</t>
  </si>
  <si>
    <t>LSL</t>
  </si>
  <si>
    <t>Lesotho loti</t>
  </si>
  <si>
    <t>LYD</t>
  </si>
  <si>
    <t>MAD</t>
  </si>
  <si>
    <t>MDL</t>
  </si>
  <si>
    <t>MGA</t>
  </si>
  <si>
    <t>Macedonian denar</t>
  </si>
  <si>
    <t>MMK</t>
  </si>
  <si>
    <t>MNT</t>
  </si>
  <si>
    <t>MOP</t>
  </si>
  <si>
    <t>MUR</t>
  </si>
  <si>
    <t>MVR</t>
  </si>
  <si>
    <t>MWK</t>
  </si>
  <si>
    <t>Malawian kwacha</t>
  </si>
  <si>
    <t>MXN</t>
  </si>
  <si>
    <t>MYR</t>
  </si>
  <si>
    <t>MZN</t>
  </si>
  <si>
    <t>NAD</t>
  </si>
  <si>
    <t>NGN</t>
  </si>
  <si>
    <t>NIO</t>
  </si>
  <si>
    <t>NOK</t>
  </si>
  <si>
    <t>NPR</t>
  </si>
  <si>
    <t>NZD</t>
  </si>
  <si>
    <t>OMR</t>
  </si>
  <si>
    <t>PAB</t>
  </si>
  <si>
    <t>Panamanian balboa</t>
  </si>
  <si>
    <t>PEN</t>
  </si>
  <si>
    <t>Peruvian Sol</t>
  </si>
  <si>
    <t>PGK</t>
  </si>
  <si>
    <t>PHP</t>
  </si>
  <si>
    <t>PKR</t>
  </si>
  <si>
    <t>PLN</t>
  </si>
  <si>
    <t>PYG</t>
  </si>
  <si>
    <t>Paraguayan guaraní</t>
  </si>
  <si>
    <t>QAR</t>
  </si>
  <si>
    <t>RON</t>
  </si>
  <si>
    <t>RSD</t>
  </si>
  <si>
    <t>RUB</t>
  </si>
  <si>
    <t>RWF</t>
  </si>
  <si>
    <t>SAR</t>
  </si>
  <si>
    <t>SBD</t>
  </si>
  <si>
    <t>SCR</t>
  </si>
  <si>
    <t>SDG</t>
  </si>
  <si>
    <t>SEK</t>
  </si>
  <si>
    <t>SGD</t>
  </si>
  <si>
    <t>SHP</t>
  </si>
  <si>
    <t>SLL</t>
  </si>
  <si>
    <t>Sierra Leonean leone</t>
  </si>
  <si>
    <t>SOS</t>
  </si>
  <si>
    <t>SRD</t>
  </si>
  <si>
    <t>Surinamese dollar</t>
  </si>
  <si>
    <t>SSP</t>
  </si>
  <si>
    <t>SYP</t>
  </si>
  <si>
    <t>SZL</t>
  </si>
  <si>
    <t>THB</t>
  </si>
  <si>
    <t>TJS</t>
  </si>
  <si>
    <t>TMT</t>
  </si>
  <si>
    <t>TND</t>
  </si>
  <si>
    <t>Tunisian dinar</t>
  </si>
  <si>
    <t>TOP</t>
  </si>
  <si>
    <t>TRY</t>
  </si>
  <si>
    <t>Turkish lira</t>
  </si>
  <si>
    <t>TTD</t>
  </si>
  <si>
    <t>TWD</t>
  </si>
  <si>
    <t>New Taiwan dollar</t>
  </si>
  <si>
    <t>TZS</t>
  </si>
  <si>
    <t>Tanzanian shilling</t>
  </si>
  <si>
    <t>UAH</t>
  </si>
  <si>
    <t>UGX</t>
  </si>
  <si>
    <t>Ugandan shilling</t>
  </si>
  <si>
    <t>USD</t>
  </si>
  <si>
    <t>United States dollar</t>
  </si>
  <si>
    <t>UYU</t>
  </si>
  <si>
    <t>UZS</t>
  </si>
  <si>
    <t>VEF</t>
  </si>
  <si>
    <t>VND</t>
  </si>
  <si>
    <t>VUV</t>
  </si>
  <si>
    <t>WST</t>
  </si>
  <si>
    <t>Samoan tala</t>
  </si>
  <si>
    <t>XAF</t>
  </si>
  <si>
    <t>XCD</t>
  </si>
  <si>
    <t>East Caribbean dollar</t>
  </si>
  <si>
    <t>XOF</t>
  </si>
  <si>
    <t>YER</t>
  </si>
  <si>
    <t>ZAR</t>
  </si>
  <si>
    <t>ZMW</t>
  </si>
  <si>
    <t>Barbadian dollar</t>
  </si>
  <si>
    <t>Bulgarian lev (old)</t>
  </si>
  <si>
    <t>Bolivian boliviano</t>
  </si>
  <si>
    <t>-</t>
  </si>
  <si>
    <t>BYR</t>
  </si>
  <si>
    <t>Belarussian ruble</t>
  </si>
  <si>
    <t>Chilean Unidad de Fomento</t>
  </si>
  <si>
    <t>CNH</t>
  </si>
  <si>
    <t>Chinese yuan renminbi (offshore)</t>
  </si>
  <si>
    <t>Cuban peso convertible</t>
  </si>
  <si>
    <t>Cape Verdean escudo</t>
  </si>
  <si>
    <t>Fijian dollar</t>
  </si>
  <si>
    <t>GGP</t>
  </si>
  <si>
    <t>Pound</t>
  </si>
  <si>
    <t>Guyanese Dollar</t>
  </si>
  <si>
    <t>Hong Kong Dollar</t>
  </si>
  <si>
    <t>Honduran Lempira</t>
  </si>
  <si>
    <t>Croatian Kuna</t>
  </si>
  <si>
    <t>Haitian Gourde</t>
  </si>
  <si>
    <t>Hungarian Forint</t>
  </si>
  <si>
    <t>Indonesian Rupiah</t>
  </si>
  <si>
    <t>Israeli New Shekel</t>
  </si>
  <si>
    <t>IMP</t>
  </si>
  <si>
    <t>Isle of Man Pound</t>
  </si>
  <si>
    <t>Indian Rupee</t>
  </si>
  <si>
    <t>Iranian Rial</t>
  </si>
  <si>
    <t>JEP</t>
  </si>
  <si>
    <t>Jersey Pound</t>
  </si>
  <si>
    <t>Jamaican Dollar</t>
  </si>
  <si>
    <t>Jordanian Dinar</t>
  </si>
  <si>
    <t>Japanese Yen</t>
  </si>
  <si>
    <t>Kenyan Shilling</t>
  </si>
  <si>
    <t>Kyrgyzstani Som</t>
  </si>
  <si>
    <t>Cambodian Riel</t>
  </si>
  <si>
    <t>Comorian Franc</t>
  </si>
  <si>
    <t>North Korean Won</t>
  </si>
  <si>
    <t>South Korean Won</t>
  </si>
  <si>
    <t>Kuwaiti Dinar</t>
  </si>
  <si>
    <t>Cayman Islands Dollar</t>
  </si>
  <si>
    <t>Kazakhstani Tenge</t>
  </si>
  <si>
    <t>Lao Kip</t>
  </si>
  <si>
    <t>Lebanese Pound</t>
  </si>
  <si>
    <t>Sri Lankan Rupee</t>
  </si>
  <si>
    <t>Liberian Dollar</t>
  </si>
  <si>
    <t>Libyan Dinar</t>
  </si>
  <si>
    <t>Moroccan Dirham</t>
  </si>
  <si>
    <t>Moldovan Leu</t>
  </si>
  <si>
    <t>Malagasy Ariary</t>
  </si>
  <si>
    <t>Burmese Kyat</t>
  </si>
  <si>
    <t>Mongolian Tugrik</t>
  </si>
  <si>
    <t>MRO</t>
  </si>
  <si>
    <t>Mauritanian Ouguiya</t>
  </si>
  <si>
    <t>Mauritian Rupee</t>
  </si>
  <si>
    <t>Maldivian Rufiyaa</t>
  </si>
  <si>
    <t>Mexican Peso</t>
  </si>
  <si>
    <t>Malaysian Ringgit</t>
  </si>
  <si>
    <t>Mozambique Metical</t>
  </si>
  <si>
    <t>Namibian Dollar</t>
  </si>
  <si>
    <t>Nigerian Naira</t>
  </si>
  <si>
    <t>Nicaraguan córdoba oro</t>
  </si>
  <si>
    <t>Norwegian Krone</t>
  </si>
  <si>
    <t>Nepalese Rupee</t>
  </si>
  <si>
    <t>New Zealand Dollar</t>
  </si>
  <si>
    <t>Omani Rial</t>
  </si>
  <si>
    <t>Papua New Guinean Kina</t>
  </si>
  <si>
    <t>Philippine Peso</t>
  </si>
  <si>
    <t>Pakistani Rupee</t>
  </si>
  <si>
    <t>Polish Zloty</t>
  </si>
  <si>
    <t>Qatari Riyal</t>
  </si>
  <si>
    <t>Romanian Leu</t>
  </si>
  <si>
    <t>Serbian Dinar</t>
  </si>
  <si>
    <t>Russian Ruble</t>
  </si>
  <si>
    <t>Rwandan Franc</t>
  </si>
  <si>
    <t>Saudi Riyal</t>
  </si>
  <si>
    <t>Solomon Islands Dollar</t>
  </si>
  <si>
    <t>Seychellois rupee</t>
  </si>
  <si>
    <t>Sudanese Pound</t>
  </si>
  <si>
    <t>Swedish Krona</t>
  </si>
  <si>
    <t>Singapore Dollar</t>
  </si>
  <si>
    <t>Saint Helena Pound</t>
  </si>
  <si>
    <t>Somali Shilling</t>
  </si>
  <si>
    <t>South Sudanese Pound</t>
  </si>
  <si>
    <t>STD</t>
  </si>
  <si>
    <t>São Tomé and Príncipe Dobra</t>
  </si>
  <si>
    <t>Syrian Pound</t>
  </si>
  <si>
    <t>Swazi Lilangeni</t>
  </si>
  <si>
    <t>Thai Baht</t>
  </si>
  <si>
    <t>Tajikistani Somoni</t>
  </si>
  <si>
    <t>Turkmenistan New Manat</t>
  </si>
  <si>
    <t>Tongan pa'anga</t>
  </si>
  <si>
    <t>Trinidad and Tobago Dollar</t>
  </si>
  <si>
    <t>TVD</t>
  </si>
  <si>
    <t>Tuvaluan dollar</t>
  </si>
  <si>
    <t>Ukrainian Hryvnia</t>
  </si>
  <si>
    <t>Uruguayan Peso</t>
  </si>
  <si>
    <t>Uzbekistani Som</t>
  </si>
  <si>
    <t>Venezuelan Bolívar fuerte</t>
  </si>
  <si>
    <t>Vietnamese Dong</t>
  </si>
  <si>
    <t>Vanuatu Vatu</t>
  </si>
  <si>
    <t>West African CFA franc</t>
  </si>
  <si>
    <t>Yemeni Rial</t>
  </si>
  <si>
    <t>South African Rand</t>
  </si>
  <si>
    <t>Zambian Kwacha</t>
  </si>
  <si>
    <t>Currency code (ISO-4217)</t>
  </si>
  <si>
    <t>Currency code num (ISO-4217)</t>
  </si>
  <si>
    <t>Central African CFA franc</t>
  </si>
  <si>
    <t>Macanese patca</t>
  </si>
  <si>
    <t>Kosovo</t>
  </si>
  <si>
    <t>XK</t>
  </si>
  <si>
    <t>XKX</t>
  </si>
  <si>
    <t>National currency name</t>
  </si>
  <si>
    <t>National currency ISO-4217</t>
  </si>
  <si>
    <t>Description</t>
  </si>
  <si>
    <t>Data source</t>
  </si>
  <si>
    <t>Are there other files of relevance?</t>
  </si>
  <si>
    <t>Date that other file was made public</t>
  </si>
  <si>
    <t>URL</t>
  </si>
  <si>
    <t>URL, EITI Report</t>
  </si>
  <si>
    <t xml:space="preserve">Exchange rate used: 1 USD = </t>
  </si>
  <si>
    <t>… by revenue stream</t>
  </si>
  <si>
    <t>… by company</t>
  </si>
  <si>
    <t>… by project</t>
  </si>
  <si>
    <t>Data coverage / scope</t>
  </si>
  <si>
    <t>Contact details: data submission</t>
  </si>
  <si>
    <t>Source / Comments</t>
  </si>
  <si>
    <t>Table 3 - Reporting options</t>
  </si>
  <si>
    <t>License register for mining sector</t>
  </si>
  <si>
    <t>License register for petroleum sector</t>
  </si>
  <si>
    <t>License register for other sector(s) - add rows if several</t>
  </si>
  <si>
    <t>Government policy on contract disclosure</t>
  </si>
  <si>
    <t>Government policy on beneficial ownership</t>
  </si>
  <si>
    <t>Beneficial ownership registry</t>
  </si>
  <si>
    <t>Does the government report how it participates in the extractive sector?</t>
  </si>
  <si>
    <t>Disclosure of export volumes</t>
  </si>
  <si>
    <t>Disclosure of production volumes</t>
  </si>
  <si>
    <t>Disclosure of production values</t>
  </si>
  <si>
    <t>Disclosure of export values</t>
  </si>
  <si>
    <t>Table 4 - Currency code list</t>
  </si>
  <si>
    <t>Table 5 - Commodities list</t>
  </si>
  <si>
    <t>2501</t>
  </si>
  <si>
    <t>2502</t>
  </si>
  <si>
    <t>2503</t>
  </si>
  <si>
    <t>2504</t>
  </si>
  <si>
    <t>2505</t>
  </si>
  <si>
    <t>2506</t>
  </si>
  <si>
    <t>2507</t>
  </si>
  <si>
    <t>2508</t>
  </si>
  <si>
    <t>2509</t>
  </si>
  <si>
    <t>2510</t>
  </si>
  <si>
    <t>2511</t>
  </si>
  <si>
    <t>2512</t>
  </si>
  <si>
    <t>2513</t>
  </si>
  <si>
    <t>2514</t>
  </si>
  <si>
    <t>2515</t>
  </si>
  <si>
    <t>2516</t>
  </si>
  <si>
    <t>2517</t>
  </si>
  <si>
    <t>2518</t>
  </si>
  <si>
    <t>2519</t>
  </si>
  <si>
    <t>2520</t>
  </si>
  <si>
    <t>2521</t>
  </si>
  <si>
    <t>2522</t>
  </si>
  <si>
    <t>2523</t>
  </si>
  <si>
    <t>2524</t>
  </si>
  <si>
    <t>2525</t>
  </si>
  <si>
    <t>2526</t>
  </si>
  <si>
    <t>2527</t>
  </si>
  <si>
    <t>2528</t>
  </si>
  <si>
    <t>2529</t>
  </si>
  <si>
    <t>2530</t>
  </si>
  <si>
    <t>2601</t>
  </si>
  <si>
    <t>2602</t>
  </si>
  <si>
    <t>2603</t>
  </si>
  <si>
    <t>2604</t>
  </si>
  <si>
    <t>2605</t>
  </si>
  <si>
    <t>2606</t>
  </si>
  <si>
    <t>2607</t>
  </si>
  <si>
    <t>2608</t>
  </si>
  <si>
    <t>2609</t>
  </si>
  <si>
    <t>2610</t>
  </si>
  <si>
    <t>2611</t>
  </si>
  <si>
    <t>2612</t>
  </si>
  <si>
    <t>2613</t>
  </si>
  <si>
    <t>2614</t>
  </si>
  <si>
    <t>2615</t>
  </si>
  <si>
    <t>2616</t>
  </si>
  <si>
    <t>2617</t>
  </si>
  <si>
    <t>2618</t>
  </si>
  <si>
    <t>2619</t>
  </si>
  <si>
    <t>2620</t>
  </si>
  <si>
    <t>2621</t>
  </si>
  <si>
    <t>2701</t>
  </si>
  <si>
    <t>2702</t>
  </si>
  <si>
    <t>2703</t>
  </si>
  <si>
    <t>2704</t>
  </si>
  <si>
    <t>2705</t>
  </si>
  <si>
    <t>2706</t>
  </si>
  <si>
    <t>2707</t>
  </si>
  <si>
    <t>2708</t>
  </si>
  <si>
    <t>2709</t>
  </si>
  <si>
    <t>2710</t>
  </si>
  <si>
    <t>2711</t>
  </si>
  <si>
    <t>2712</t>
  </si>
  <si>
    <t>2713</t>
  </si>
  <si>
    <t>2714</t>
  </si>
  <si>
    <t>2715</t>
  </si>
  <si>
    <t>2716</t>
  </si>
  <si>
    <t>7102</t>
  </si>
  <si>
    <t>7106</t>
  </si>
  <si>
    <t>7108</t>
  </si>
  <si>
    <t>HS ProductCode</t>
  </si>
  <si>
    <t>HS Product Description</t>
  </si>
  <si>
    <t>HS Product Description w volume</t>
  </si>
  <si>
    <t>Add commodities here, volume</t>
  </si>
  <si>
    <t>Sm3</t>
  </si>
  <si>
    <t>Sm3 o.e.</t>
  </si>
  <si>
    <t>Tonnes</t>
  </si>
  <si>
    <t>oz</t>
  </si>
  <si>
    <t>Mining (incl. Quarrying)</t>
  </si>
  <si>
    <t>… by government agency</t>
  </si>
  <si>
    <t>Open data portal / files</t>
  </si>
  <si>
    <t>GFS Code</t>
  </si>
  <si>
    <t>Revenue stream name</t>
  </si>
  <si>
    <t>Revenue value</t>
  </si>
  <si>
    <t>1112E1</t>
  </si>
  <si>
    <t>1112E2</t>
  </si>
  <si>
    <t>112E</t>
  </si>
  <si>
    <t>Taxes on payroll and workforce</t>
  </si>
  <si>
    <t>113E</t>
  </si>
  <si>
    <t>Taxes on property</t>
  </si>
  <si>
    <t>1141E</t>
  </si>
  <si>
    <t>1142E</t>
  </si>
  <si>
    <t>114521E</t>
  </si>
  <si>
    <t>114522E</t>
  </si>
  <si>
    <t>11451E</t>
  </si>
  <si>
    <t>1151E</t>
  </si>
  <si>
    <t>1152E</t>
  </si>
  <si>
    <t>1153E1</t>
  </si>
  <si>
    <t>116E</t>
  </si>
  <si>
    <t>Other taxes payable by natural resource companies</t>
  </si>
  <si>
    <t>1212E</t>
  </si>
  <si>
    <t>Social security employer contributions</t>
  </si>
  <si>
    <t>1412E1</t>
  </si>
  <si>
    <t>1412E2</t>
  </si>
  <si>
    <t>1413E</t>
  </si>
  <si>
    <t>1415E1</t>
  </si>
  <si>
    <t>1415E2</t>
  </si>
  <si>
    <t>1415E31</t>
  </si>
  <si>
    <t>1415E32</t>
  </si>
  <si>
    <t>1415E4</t>
  </si>
  <si>
    <t>1415E5</t>
  </si>
  <si>
    <t>1421E</t>
  </si>
  <si>
    <t>1422E</t>
  </si>
  <si>
    <t>143E</t>
  </si>
  <si>
    <t>Fines, penalties, and forfeits</t>
  </si>
  <si>
    <t>144E1</t>
  </si>
  <si>
    <t>Voluntary transfers to government (donations)</t>
  </si>
  <si>
    <t>GFS description</t>
  </si>
  <si>
    <t>Table 6 - GFS Codes / Classification</t>
  </si>
  <si>
    <t>Combined</t>
  </si>
  <si>
    <t>Taxes (11E)</t>
  </si>
  <si>
    <t>Taxes on income, profits and capital gains (111E)</t>
  </si>
  <si>
    <t>Taxes on payroll and workforce (112E)</t>
  </si>
  <si>
    <t>Taxes on property (113E)</t>
  </si>
  <si>
    <t>Taxes on goods and services (114E)</t>
  </si>
  <si>
    <t>Taxes on international trade and transactions (115E)</t>
  </si>
  <si>
    <t>Other taxes payable by natural resource companies (116E)</t>
  </si>
  <si>
    <t>Social contributions (12E)</t>
  </si>
  <si>
    <t>Social security employer contributions (1212E)</t>
  </si>
  <si>
    <t>Other revenue (14E)</t>
  </si>
  <si>
    <t>Property income (141E)</t>
  </si>
  <si>
    <t>Sales of goods and services (142E)</t>
  </si>
  <si>
    <t>Fines, penalties, and forfeits (143E)</t>
  </si>
  <si>
    <t>Voluntary transfers to government (donations) (144E1)</t>
  </si>
  <si>
    <t>GFS Level 1</t>
  </si>
  <si>
    <t>GFS Level 2</t>
  </si>
  <si>
    <t>GFS Level 3</t>
  </si>
  <si>
    <t>GFS Level 4</t>
  </si>
  <si>
    <t>&lt;Choose from menu&gt;</t>
  </si>
  <si>
    <t>Sector</t>
  </si>
  <si>
    <t>Sector(s)</t>
  </si>
  <si>
    <t>&lt;Choose sector&gt;</t>
  </si>
  <si>
    <t>Oil &amp; Gas</t>
  </si>
  <si>
    <t>GFS Classification</t>
  </si>
  <si>
    <t>Project name</t>
  </si>
  <si>
    <t>Government entity</t>
  </si>
  <si>
    <t>Levied on project (Y/N)</t>
  </si>
  <si>
    <t>Reported by project (Y/N)</t>
  </si>
  <si>
    <t>Status</t>
  </si>
  <si>
    <t>Comments</t>
  </si>
  <si>
    <t>Production</t>
  </si>
  <si>
    <t>License fees</t>
  </si>
  <si>
    <t>Dividends (1412E)</t>
  </si>
  <si>
    <t>From state-owned enterprises (1412E1)</t>
  </si>
  <si>
    <t>From government participation (equity) (1412E2)</t>
  </si>
  <si>
    <t>Withdrawals from income of quasi-corporations (1413E)</t>
  </si>
  <si>
    <t>Rent (1415E)</t>
  </si>
  <si>
    <t>Royalties (1415E1)</t>
  </si>
  <si>
    <t>Bonuses (1415E2)</t>
  </si>
  <si>
    <t>Production entitlements (in-kind or cash) (1415E3)</t>
  </si>
  <si>
    <t>Administrative fees for government services (1422E)</t>
  </si>
  <si>
    <t>Compulsory transfers to government (infrastructure and other) (1415E4)</t>
  </si>
  <si>
    <t>Other rent payments (1415E5)</t>
  </si>
  <si>
    <t>Sales of goods and services by government units (1421E)</t>
  </si>
  <si>
    <t>Data timeliness (no. of years from fiscal year end to publication)</t>
  </si>
  <si>
    <t>Does the government publish information about</t>
  </si>
  <si>
    <t>Laws and regulations?</t>
  </si>
  <si>
    <t>Fiscal regime?</t>
  </si>
  <si>
    <t>Ordinary taxes on income, profits and capital gains (1112E1)</t>
  </si>
  <si>
    <t>Ordinary taxes on income, profits and capital gains</t>
  </si>
  <si>
    <t>Extraordinary taxes on income, profits and capital gains (1112E2)</t>
  </si>
  <si>
    <t>Extraordinary taxes on income, profits and capital gains</t>
  </si>
  <si>
    <t>General taxes on goods and services (VAT, sales tax, turnover tax) (1141E)</t>
  </si>
  <si>
    <t>General taxes on goods and services (VAT, sales tax, turnover tax)</t>
  </si>
  <si>
    <t>Excise taxes (1142E)</t>
  </si>
  <si>
    <t>Excise taxes</t>
  </si>
  <si>
    <t>Taxes on use of goods/permission to use goods or perform activities (1145E)</t>
  </si>
  <si>
    <t>Licence fees (114521E)</t>
  </si>
  <si>
    <t>Licence fees</t>
  </si>
  <si>
    <t>Emission and pollution taxes (114522E)</t>
  </si>
  <si>
    <t>Emission and pollution taxes</t>
  </si>
  <si>
    <t>Motor vehicle taxes (11451E)</t>
  </si>
  <si>
    <t>Motor vehicle taxes</t>
  </si>
  <si>
    <t>Customs and other import duties (1151E)</t>
  </si>
  <si>
    <t>Customs and other import duties</t>
  </si>
  <si>
    <t>Taxes on exports (1152E)</t>
  </si>
  <si>
    <t>Taxes on exports</t>
  </si>
  <si>
    <t>Profits of natural resource export monopolies (1153E1)</t>
  </si>
  <si>
    <t>Profits of natural resource export monopolies</t>
  </si>
  <si>
    <t>From state-owned enterprises</t>
  </si>
  <si>
    <t>From government participation (equity)</t>
  </si>
  <si>
    <t>Withdrawals from income of quasi-corporations</t>
  </si>
  <si>
    <t>Royalties</t>
  </si>
  <si>
    <t>Bonuses</t>
  </si>
  <si>
    <t>Delivered/paid directly to government (1415E31)</t>
  </si>
  <si>
    <t>Delivered/paid directly to government</t>
  </si>
  <si>
    <t>Delivered/paid to state-owned enterprise(s) (1415E32)</t>
  </si>
  <si>
    <t>Delivered/paid to state-owned enterprise(s)</t>
  </si>
  <si>
    <t>Compulsory transfers to government (infrastructure and other)</t>
  </si>
  <si>
    <t>Other rent payments</t>
  </si>
  <si>
    <t>Sales of goods and services by government units</t>
  </si>
  <si>
    <t>Administrative fees for government services</t>
  </si>
  <si>
    <t>Comment 1</t>
  </si>
  <si>
    <t>Comment 2</t>
  </si>
  <si>
    <t>Comment 3</t>
  </si>
  <si>
    <t>Comment 4</t>
  </si>
  <si>
    <t>Comment 5</t>
  </si>
  <si>
    <t>GFS Framework for EITI Reporting</t>
  </si>
  <si>
    <t>&lt; number &gt;</t>
  </si>
  <si>
    <t>What is GFS?</t>
  </si>
  <si>
    <t>PAYE</t>
  </si>
  <si>
    <t>Withholding tax</t>
  </si>
  <si>
    <t>Total</t>
  </si>
  <si>
    <t>Additional information</t>
  </si>
  <si>
    <t>Any additional information that is not eligible for inclusion in the table above, please include below as comments.</t>
  </si>
  <si>
    <t>Company ID number</t>
  </si>
  <si>
    <t>Reporting companies' list</t>
  </si>
  <si>
    <t>Full company name</t>
  </si>
  <si>
    <t>Reporting government entities list</t>
  </si>
  <si>
    <t>Full name of agency</t>
  </si>
  <si>
    <t>ID number (if applicable)</t>
  </si>
  <si>
    <t>Add new rows as necessary, right click the row number to the left and select "Insert"</t>
  </si>
  <si>
    <t>Table 7 - Sectors</t>
  </si>
  <si>
    <t>&lt; Choose option &gt;</t>
  </si>
  <si>
    <t>Total government revenues from extractive sector (using GFS)</t>
  </si>
  <si>
    <t>Company</t>
  </si>
  <si>
    <t>Reporting currency</t>
  </si>
  <si>
    <t>Project phases</t>
  </si>
  <si>
    <t>Table 8 - Project phases</t>
  </si>
  <si>
    <t>&lt; Choose phase &gt;</t>
  </si>
  <si>
    <t>Exploration</t>
  </si>
  <si>
    <t>Development</t>
  </si>
  <si>
    <t>Commodities (comma-seperated)</t>
  </si>
  <si>
    <t>Yes, systematically disclosed</t>
  </si>
  <si>
    <t>Not available</t>
  </si>
  <si>
    <t>Overview of government agencies' roles?</t>
  </si>
  <si>
    <t>the transfer process(es)?</t>
  </si>
  <si>
    <t>the award process(es)?</t>
  </si>
  <si>
    <t>bidding rounds/process(es)?</t>
  </si>
  <si>
    <t>Contract register for mining sector</t>
  </si>
  <si>
    <t>Contract register for petroleum sector</t>
  </si>
  <si>
    <t>Overview of the extractive industries, including any significant exploration activities</t>
  </si>
  <si>
    <t>Does the government fully disclose extractive sector revenues by revenue stream?</t>
  </si>
  <si>
    <t>Are MSG decisions on materiality thresholds publicly available?</t>
  </si>
  <si>
    <t>If yes, what was the total revenues received from barter and infrastructure agreements?</t>
  </si>
  <si>
    <t>If yes, what was the total revenues received from transportation of commodities?</t>
  </si>
  <si>
    <t>If yes, what was the total revenues received by SOEs?</t>
  </si>
  <si>
    <t>Does the government disclose information on barter and infrastructure agreements?</t>
  </si>
  <si>
    <t>Does the government disclose information on transportation revenues?</t>
  </si>
  <si>
    <t>If yes, what was the total sub-national revenues received?</t>
  </si>
  <si>
    <t>Does the government disclose information on SOE transactions?</t>
  </si>
  <si>
    <t>Are government agencies subject to credible, independent audits?</t>
  </si>
  <si>
    <t>Government audits database</t>
  </si>
  <si>
    <t>Is the data subject to credible, independent audits, applying international standards?</t>
  </si>
  <si>
    <t>Are companies subject to credible, independent audits?</t>
  </si>
  <si>
    <t>Company audits database</t>
  </si>
  <si>
    <t>Reconciliation coverage</t>
  </si>
  <si>
    <t>Does the government clarify whether all extractive sector revenues are recorded in the national budget (i.e. enter the government's consolidated / single-treasury account)?</t>
  </si>
  <si>
    <t>Does the government disclose information on Subnational transfers?</t>
  </si>
  <si>
    <t>Source / units</t>
  </si>
  <si>
    <t>If yes, how much should the government have transferred according to the revenue sharing formula?</t>
  </si>
  <si>
    <t>Does the government disclose whether any extractive sector revenues are earmarked (i.e. pinned to specific uses, programmes, geographical zones)?</t>
  </si>
  <si>
    <t>Does the government disclose a description of the country’s budget and audit processes?</t>
  </si>
  <si>
    <t>Does the government disclose publicly available information about budgets and 
expenditures? - add rows if several</t>
  </si>
  <si>
    <t>Does the government disclose information on Social expenditures?</t>
  </si>
  <si>
    <t>If yes, what was the total quasi-fiscal expenditures performed by SOEs?</t>
  </si>
  <si>
    <t>Gross Domestic Product - all sectors</t>
  </si>
  <si>
    <t>Government revenue - extractive industries</t>
  </si>
  <si>
    <t>Government revenue - all sectors</t>
  </si>
  <si>
    <t>Exports - extractive industries</t>
  </si>
  <si>
    <t>Exports - all sectors</t>
  </si>
  <si>
    <t>Employment - extractive sector</t>
  </si>
  <si>
    <t>Employment - all sectors</t>
  </si>
  <si>
    <t>Reporting projects' list</t>
  </si>
  <si>
    <t>Full project name</t>
  </si>
  <si>
    <t>Legal agreement reference number(s): contract, licence, lease, concession, …</t>
  </si>
  <si>
    <t>The Brønnøysund Register Centre</t>
  </si>
  <si>
    <t>If available, link to the registry or agency</t>
  </si>
  <si>
    <t>Production (volume)</t>
  </si>
  <si>
    <t>Production (value)</t>
  </si>
  <si>
    <t>Systematically disclosed</t>
  </si>
  <si>
    <t>Calculated using the Disclosure checklist</t>
  </si>
  <si>
    <t>Please provide a list of all reporting entities, alongside relevant information</t>
  </si>
  <si>
    <t>Investment - extractive sector</t>
  </si>
  <si>
    <t>Investment - all sectors</t>
  </si>
  <si>
    <t>How to fill this sheet:</t>
  </si>
  <si>
    <t>Company ID references</t>
  </si>
  <si>
    <t xml:space="preserve">Part 1 - About </t>
  </si>
  <si>
    <t>Part 2 - Disclosure checklist</t>
  </si>
  <si>
    <t>Part 3 - Reporting entities</t>
  </si>
  <si>
    <t>For each row, please complete the following steps</t>
  </si>
  <si>
    <t>2.More guidance will appear as you fill the cells. Please fill out as directed, completing every column for each row before beginning the next.</t>
  </si>
  <si>
    <t xml:space="preserve">2. Once certain questions are answered, further guidance and questions may appear. Please respond to each of these, until completed. </t>
  </si>
  <si>
    <t>Completed on:</t>
  </si>
  <si>
    <t>How to complete this sheet:</t>
  </si>
  <si>
    <t>How publishing EITI Report data works:</t>
  </si>
  <si>
    <t>1. Use one excel workbook per fiscal year covered. If you are reporting on both oil &amp; gas and mining, both can fit into one workbook.</t>
  </si>
  <si>
    <t>2. Fill in the entire workbook - parts 1-5.</t>
  </si>
  <si>
    <t>This workbook has five parts. Insert the data starting with part 1 and work your way through to part 5</t>
  </si>
  <si>
    <t>Cells in light blue are for supplying sources and/or comments</t>
  </si>
  <si>
    <t>White cells require no action</t>
  </si>
  <si>
    <t>If yes, please specify name (insert new rows if multiple)</t>
  </si>
  <si>
    <t>Name and contact information of the person submitting this file</t>
  </si>
  <si>
    <t>Does the government have an open data policy?</t>
  </si>
  <si>
    <t>Does the government disclose information on economic contribution?</t>
  </si>
  <si>
    <t>&lt;URL&gt;</t>
  </si>
  <si>
    <t>Does government routinely disclose financial data from requirement 4.1 (full disclosure of revenue streams for both government and companies) of the the EITI Standard?</t>
  </si>
  <si>
    <t>Is beneficial ownership data disclosed?</t>
  </si>
  <si>
    <t>Example: Taxpayer Identification Number</t>
  </si>
  <si>
    <t>5. If there are any payments which are in the EITI Report, but cannot be matched with the GFS categories, please list them in the box below called "Additional information".</t>
  </si>
  <si>
    <t xml:space="preserve"> Remember: Governments receipts from companies on behalf of their employees should be excluded (e.g personal income tax PAYE, employee social security contributions, withholding tax) because they are not considered payments from companies to government.</t>
  </si>
  <si>
    <t>Government revenues by company and project</t>
  </si>
  <si>
    <t>Publication date of the EITI data</t>
  </si>
  <si>
    <t>Does the government disclose what value of revenues are not recorded in the budget?</t>
  </si>
  <si>
    <t>Affiliated companies, start with Operator</t>
  </si>
  <si>
    <t>Yes, through EITI reporting</t>
  </si>
  <si>
    <t>Through EITI Reporting</t>
  </si>
  <si>
    <t>No. of license awards and transfers for the covered year</t>
  </si>
  <si>
    <t>and the technical and financial criteria used?</t>
  </si>
  <si>
    <t>If yes, what was the total mandatory social expenditures received?</t>
  </si>
  <si>
    <t>If yes, what was the total voluntary social expenditures received?</t>
  </si>
  <si>
    <t>Do companies disclose information on Social expenditures?</t>
  </si>
  <si>
    <t>If yes, what was the total mandatory social expenditures paid?</t>
  </si>
  <si>
    <t>If yes, what was the total voluntary social expenditures paid?</t>
  </si>
  <si>
    <t>Does the government or SOEs disclose information on Quasi-fiscal expenditures?</t>
  </si>
  <si>
    <t>Total reported</t>
  </si>
  <si>
    <t xml:space="preserve">Stock exchange listing or company website </t>
  </si>
  <si>
    <t>Payments to Governments Report</t>
  </si>
  <si>
    <t>Website link (URL) to EITI data</t>
  </si>
  <si>
    <t>GFS, or Government Finance Statistics, is an international framework for categorising revenue streams so they are comparable across countries and time-periods. See full framework example below. The framework used below has been developped by the IMF and EITI International Secretariat.
The letter E in the GFS codes means that these are codes only used for revenues from extractives companies. The digits to the right were specifically designed for extractive sector companies.</t>
  </si>
  <si>
    <t>Unit</t>
  </si>
  <si>
    <t>&lt;Use Legal Entity Identifier if available&gt;</t>
  </si>
  <si>
    <t>Aluminium (2606), volume</t>
  </si>
  <si>
    <t>Asbestos (2524), volume</t>
  </si>
  <si>
    <t>Ash and residues (2620), volume</t>
  </si>
  <si>
    <t>Bitumen and asphalt (2714), volume</t>
  </si>
  <si>
    <t>Bituminous mixtures (2715), volume</t>
  </si>
  <si>
    <t>Chalk (2509), volume</t>
  </si>
  <si>
    <t>Chromium (2610), volume</t>
  </si>
  <si>
    <t>Coal (2701), volume</t>
  </si>
  <si>
    <t>Coal gas (2705), volume</t>
  </si>
  <si>
    <t>Cobalt (2605), volume</t>
  </si>
  <si>
    <t>Coke and semi-coke (2704), volume</t>
  </si>
  <si>
    <t>Copper (2603), volume</t>
  </si>
  <si>
    <t>Crude oil (2709), volume</t>
  </si>
  <si>
    <t>Diamonds (7102), volume</t>
  </si>
  <si>
    <t>Dolomite (2518), volume</t>
  </si>
  <si>
    <t>Electrical energy (2716), volume</t>
  </si>
  <si>
    <t>Felspar (2529), volume</t>
  </si>
  <si>
    <t>Gold (7108), volume</t>
  </si>
  <si>
    <t>Granite (2516), volume</t>
  </si>
  <si>
    <t>Granulated slag (2618), volume</t>
  </si>
  <si>
    <t>Gypsum (2520), volume</t>
  </si>
  <si>
    <t>Iron (2601), volume</t>
  </si>
  <si>
    <t>Iron pyrites (2502), volume</t>
  </si>
  <si>
    <t>Kaolin (2507), volume</t>
  </si>
  <si>
    <t>Lead (2607), volume</t>
  </si>
  <si>
    <t>Lignite (2702), volume</t>
  </si>
  <si>
    <t>Limestone (2521), volume</t>
  </si>
  <si>
    <t>Manganese (2602), volume</t>
  </si>
  <si>
    <t>Marble (2515), volume</t>
  </si>
  <si>
    <t>Mica (2525), volume</t>
  </si>
  <si>
    <t>Mineral substances not elsewhere specified (2530), volume</t>
  </si>
  <si>
    <t>Molybdenum (2613), volume</t>
  </si>
  <si>
    <t>Natural barium sulphate (2511), volume</t>
  </si>
  <si>
    <t>Natural borates and concentrates (2528), volume</t>
  </si>
  <si>
    <t>Natural calcium phosphates (2510), volume</t>
  </si>
  <si>
    <t>Natural cryolite (2527), volume</t>
  </si>
  <si>
    <t>Natural gas (2711), volume</t>
  </si>
  <si>
    <t>Natural graphite (2504), volume</t>
  </si>
  <si>
    <t>Natural magnesium carbonate (2519), volume</t>
  </si>
  <si>
    <t>Natural sands (2505), volume</t>
  </si>
  <si>
    <t>Natural steatite (2526), volume</t>
  </si>
  <si>
    <t>Nickel (2604), volume</t>
  </si>
  <si>
    <t>Niobium (2615), volume</t>
  </si>
  <si>
    <t>Other (2617), volume</t>
  </si>
  <si>
    <t>Other clays (2508), volume</t>
  </si>
  <si>
    <t>Other slag and ash (2621), volume</t>
  </si>
  <si>
    <t>Peat (2703), volume</t>
  </si>
  <si>
    <t>Pebbles (2517), volume</t>
  </si>
  <si>
    <t>Petroleum coke (2713), volume</t>
  </si>
  <si>
    <t>Petroleum jelly (2712), volume</t>
  </si>
  <si>
    <t>Petroleum oils excluding crude (2710), volume</t>
  </si>
  <si>
    <t>Pitch and pitch coke (2708), volume</t>
  </si>
  <si>
    <t>Portland cement (2523), volume</t>
  </si>
  <si>
    <t>Precious metals (2616), volume</t>
  </si>
  <si>
    <t>Products of the distillation of coal tar (2707), volume</t>
  </si>
  <si>
    <t>Pumice stone (2513), volume</t>
  </si>
  <si>
    <t>Quartz (2506), volume</t>
  </si>
  <si>
    <t>Quicklime (2522), volume</t>
  </si>
  <si>
    <t>Salt and pure sodium chloride (2501), volume</t>
  </si>
  <si>
    <t>Siliceous fossil meals (2512), volume</t>
  </si>
  <si>
    <t>Silver (7106), volume</t>
  </si>
  <si>
    <t>Slag (2619), volume</t>
  </si>
  <si>
    <t>Slate (2514), volume</t>
  </si>
  <si>
    <t>Sulphur of all kinds (2503), volume</t>
  </si>
  <si>
    <t>Tar distilled from coal (2706), volume</t>
  </si>
  <si>
    <t>Tin (2609), volume</t>
  </si>
  <si>
    <t>Titanium (2614), volume</t>
  </si>
  <si>
    <t>Tungsten (2611), volume</t>
  </si>
  <si>
    <t>Uranium or thorium (2612), volume</t>
  </si>
  <si>
    <t>Zinc (2608), volume</t>
  </si>
  <si>
    <t>Exchange rate source (URL,…)</t>
  </si>
  <si>
    <t>Number of reporting government entities (incl SOEs if recipient)</t>
  </si>
  <si>
    <t>Does the government systematically disclose EITI data at a single location?</t>
  </si>
  <si>
    <t>&lt;method of value calculation, if available&gt;</t>
  </si>
  <si>
    <t>Gross Domestic Product ASM and informal sector</t>
  </si>
  <si>
    <t>In-kind volume (if applicable)</t>
  </si>
  <si>
    <t>Unit (if applicable)</t>
  </si>
  <si>
    <t>Payment made in-kind (Y/N)</t>
  </si>
  <si>
    <t>Commodities (one commodity/row)</t>
  </si>
  <si>
    <t>Aluminium (2606)</t>
  </si>
  <si>
    <t>Asbestos (2524)</t>
  </si>
  <si>
    <t>Ash and residues (2620)</t>
  </si>
  <si>
    <t>Bitumen and asphalt (2714)</t>
  </si>
  <si>
    <t>Bituminous mixtures (2715)</t>
  </si>
  <si>
    <t>Chalk (2509)</t>
  </si>
  <si>
    <t>Chromium (2610)</t>
  </si>
  <si>
    <t>Coal (2701)</t>
  </si>
  <si>
    <t>Coal gas (2705)</t>
  </si>
  <si>
    <t>Cobalt (2605)</t>
  </si>
  <si>
    <t>Coke and semi-coke (2704)</t>
  </si>
  <si>
    <t>Copper (2603)</t>
  </si>
  <si>
    <t>Crude oil (2709)</t>
  </si>
  <si>
    <t>Diamonds (7102)</t>
  </si>
  <si>
    <t>Dolomite (2518)</t>
  </si>
  <si>
    <t>Electrical energy (2716)</t>
  </si>
  <si>
    <t>Felspar (2529)</t>
  </si>
  <si>
    <t>Gold (7108)</t>
  </si>
  <si>
    <t>Granite (2516)</t>
  </si>
  <si>
    <t>Granulated slag (2618)</t>
  </si>
  <si>
    <t>Gypsum (2520)</t>
  </si>
  <si>
    <t>Iron (2601)</t>
  </si>
  <si>
    <t>Iron pyrites (2502)</t>
  </si>
  <si>
    <t>Kaolin (2507)</t>
  </si>
  <si>
    <t>Lead (2607)</t>
  </si>
  <si>
    <t>Lignite (2702)</t>
  </si>
  <si>
    <t>Limestone (2521)</t>
  </si>
  <si>
    <t>Manganese (2602)</t>
  </si>
  <si>
    <t>Marble (2515)</t>
  </si>
  <si>
    <t>Mica (2525)</t>
  </si>
  <si>
    <t>Mineral substances not elsewhere specified (2530)</t>
  </si>
  <si>
    <t>Molybdenum (2613)</t>
  </si>
  <si>
    <t>Natural barium sulphate (2511)</t>
  </si>
  <si>
    <t>Natural borates and concentrates (2528)</t>
  </si>
  <si>
    <t>Natural calcium phosphates (2510)</t>
  </si>
  <si>
    <t>Natural cryolite (2527)</t>
  </si>
  <si>
    <t>Natural gas (2711)</t>
  </si>
  <si>
    <t>Natural graphite (2504)</t>
  </si>
  <si>
    <t>Natural magnesium carbonate (2519)</t>
  </si>
  <si>
    <t>Natural sands (2505)</t>
  </si>
  <si>
    <t>Natural steatite (2526)</t>
  </si>
  <si>
    <t>Nickel (2604)</t>
  </si>
  <si>
    <t>Other (2617)</t>
  </si>
  <si>
    <t>Other clays (2508)</t>
  </si>
  <si>
    <t>Other slag and ash (2621)</t>
  </si>
  <si>
    <t>Peat (2703)</t>
  </si>
  <si>
    <t>Pebbles (2517)</t>
  </si>
  <si>
    <t>Petroleum coke (2713)</t>
  </si>
  <si>
    <t>Petroleum jelly (2712)</t>
  </si>
  <si>
    <t>Petroleum oils excluding crude (2710)</t>
  </si>
  <si>
    <t>Pitch and pitch coke (2708)</t>
  </si>
  <si>
    <t>Portland cement (2523)</t>
  </si>
  <si>
    <t>Precious metals (2616)</t>
  </si>
  <si>
    <t>Products of the distillation of coal tar (2707)</t>
  </si>
  <si>
    <t>Pumice stone (2513)</t>
  </si>
  <si>
    <t>Quartz (2506)</t>
  </si>
  <si>
    <t>Quicklime (2522)</t>
  </si>
  <si>
    <t>Salt and pure sodium chloride (2501)</t>
  </si>
  <si>
    <t>Siliceous fossil meals (2512)</t>
  </si>
  <si>
    <t>Silver (7106)</t>
  </si>
  <si>
    <t>Slag (2619)</t>
  </si>
  <si>
    <t>Slate (2514)</t>
  </si>
  <si>
    <t>Sulphur of all kinds (2503)</t>
  </si>
  <si>
    <t>Tar distilled from coal (2706)</t>
  </si>
  <si>
    <t>Tin (2609)</t>
  </si>
  <si>
    <t>Titanium (2614)</t>
  </si>
  <si>
    <t>Tungsten (2611)</t>
  </si>
  <si>
    <t>Uranium or thorium (2612)</t>
  </si>
  <si>
    <t>Zinc (2608)</t>
  </si>
  <si>
    <t>Number of reporting companies (incl SOEs if payer)</t>
  </si>
  <si>
    <t>Other, non-upstream sectors</t>
  </si>
  <si>
    <t>Does the government disclose data on in-kind revenues and sales of state share of production?</t>
  </si>
  <si>
    <t>Table 9 - Government entity types</t>
  </si>
  <si>
    <t>Central goverment</t>
  </si>
  <si>
    <t>State government</t>
  </si>
  <si>
    <t>Local government</t>
  </si>
  <si>
    <t>Agency type</t>
  </si>
  <si>
    <t>&lt; Agency type &gt;</t>
  </si>
  <si>
    <t>If yes, what was the volume received?</t>
  </si>
  <si>
    <t>If yes, what was sold?</t>
  </si>
  <si>
    <t>If yes, what was the total revenue transferred to the state from the proceeds of oil, gas and minerals sold?</t>
  </si>
  <si>
    <t>Audited financial statement (or balance sheet, cash flows, profit/loss statement if unavailable)</t>
  </si>
  <si>
    <t>Does the government disclose information on environmental payments?</t>
  </si>
  <si>
    <t>If yes, what was the total mandatory environmental payments?</t>
  </si>
  <si>
    <t>If yes, what was the total voluntary environmental payments?</t>
  </si>
  <si>
    <t xml:space="preserve">State-owned enterprises &amp; public corporations </t>
  </si>
  <si>
    <t>EITI International Secretariat</t>
  </si>
  <si>
    <r>
      <rPr>
        <b/>
        <sz val="11"/>
        <rFont val="Franklin Gothic Book"/>
        <family val="2"/>
      </rPr>
      <t xml:space="preserve">For the latest version of Summary data templates, see </t>
    </r>
    <r>
      <rPr>
        <b/>
        <u/>
        <sz val="11"/>
        <color rgb="FF188FBB"/>
        <rFont val="Franklin Gothic Book"/>
        <family val="2"/>
      </rPr>
      <t>https://eiti.org/summary-data-template</t>
    </r>
  </si>
  <si>
    <r>
      <t xml:space="preserve">3. This Data sheet should be submitted alongside the EITI Report. Send it to the International Secretariat: </t>
    </r>
    <r>
      <rPr>
        <u/>
        <sz val="11"/>
        <color rgb="FF0070C0"/>
        <rFont val="Franklin Gothic Book"/>
        <family val="2"/>
      </rPr>
      <t xml:space="preserve">data@eiti.org </t>
    </r>
  </si>
  <si>
    <r>
      <rPr>
        <sz val="11"/>
        <rFont val="Franklin Gothic Book"/>
        <family val="2"/>
      </rPr>
      <t xml:space="preserve">4. The data will be used to populate the global EITI data repository, available on the international EITI website: </t>
    </r>
    <r>
      <rPr>
        <u/>
        <sz val="11"/>
        <color theme="10"/>
        <rFont val="Franklin Gothic Book"/>
        <family val="2"/>
      </rPr>
      <t xml:space="preserve">https://eiti.org/data. </t>
    </r>
    <r>
      <rPr>
        <sz val="11"/>
        <rFont val="Franklin Gothic Book"/>
        <family val="2"/>
      </rPr>
      <t xml:space="preserve">You will receive the file back which will be fit for publication via the channels of your choice. </t>
    </r>
  </si>
  <si>
    <r>
      <t xml:space="preserve">This template should be </t>
    </r>
    <r>
      <rPr>
        <b/>
        <u/>
        <sz val="11"/>
        <rFont val="Franklin Gothic Book"/>
        <family val="2"/>
      </rPr>
      <t xml:space="preserve">completed in full and submitted </t>
    </r>
    <r>
      <rPr>
        <b/>
        <sz val="11"/>
        <rFont val="Franklin Gothic Book"/>
        <family val="2"/>
      </rPr>
      <t>to the EITI International Secretariat for each fiscal year covered under EITI Reporting.</t>
    </r>
  </si>
  <si>
    <r>
      <rPr>
        <b/>
        <sz val="11"/>
        <rFont val="Franklin Gothic Book"/>
        <family val="2"/>
      </rPr>
      <t xml:space="preserve">Part 1 (About): </t>
    </r>
    <r>
      <rPr>
        <sz val="11"/>
        <rFont val="Franklin Gothic Book"/>
        <family val="2"/>
      </rPr>
      <t>Insert</t>
    </r>
    <r>
      <rPr>
        <b/>
        <sz val="11"/>
        <rFont val="Franklin Gothic Book"/>
        <family val="2"/>
      </rPr>
      <t xml:space="preserve"> </t>
    </r>
    <r>
      <rPr>
        <sz val="11"/>
        <rFont val="Franklin Gothic Book"/>
        <family val="2"/>
      </rPr>
      <t>country and data characteristics.</t>
    </r>
  </si>
  <si>
    <r>
      <rPr>
        <b/>
        <sz val="11"/>
        <rFont val="Franklin Gothic Book"/>
        <family val="2"/>
      </rPr>
      <t xml:space="preserve">Part 2 (Disclosure checklist): </t>
    </r>
    <r>
      <rPr>
        <sz val="11"/>
        <rFont val="Franklin Gothic Book"/>
        <family val="2"/>
      </rPr>
      <t>Fill in contextual and aggregate financial data for EITI Requirements 2, 3, 4, 5, and 6.</t>
    </r>
  </si>
  <si>
    <r>
      <rPr>
        <b/>
        <sz val="11"/>
        <rFont val="Franklin Gothic Book"/>
        <family val="2"/>
      </rPr>
      <t xml:space="preserve">Part 3 (Reporting entities): </t>
    </r>
    <r>
      <rPr>
        <sz val="11"/>
        <rFont val="Franklin Gothic Book"/>
        <family val="2"/>
      </rPr>
      <t>Enter</t>
    </r>
    <r>
      <rPr>
        <b/>
        <sz val="11"/>
        <rFont val="Franklin Gothic Book"/>
        <family val="2"/>
      </rPr>
      <t xml:space="preserve"> </t>
    </r>
    <r>
      <rPr>
        <sz val="11"/>
        <rFont val="Franklin Gothic Book"/>
        <family val="2"/>
      </rPr>
      <t xml:space="preserve">reporting entities (Government agencies, companies and projects) and related information. </t>
    </r>
  </si>
  <si>
    <r>
      <rPr>
        <b/>
        <sz val="11"/>
        <rFont val="Franklin Gothic Book"/>
        <family val="2"/>
      </rPr>
      <t xml:space="preserve">Part 4 (Government revenues): </t>
    </r>
    <r>
      <rPr>
        <sz val="11"/>
        <rFont val="Franklin Gothic Book"/>
        <family val="2"/>
      </rPr>
      <t>Enter</t>
    </r>
    <r>
      <rPr>
        <b/>
        <sz val="11"/>
        <rFont val="Franklin Gothic Book"/>
        <family val="2"/>
      </rPr>
      <t xml:space="preserve"> </t>
    </r>
    <r>
      <rPr>
        <sz val="11"/>
        <rFont val="Franklin Gothic Book"/>
        <family val="2"/>
      </rPr>
      <t>data on government revenues per revenue stream, according to GFS classification.</t>
    </r>
  </si>
  <si>
    <r>
      <rPr>
        <b/>
        <sz val="11"/>
        <rFont val="Franklin Gothic Book"/>
        <family val="2"/>
      </rPr>
      <t xml:space="preserve">Part 5 (Company data): </t>
    </r>
    <r>
      <rPr>
        <sz val="11"/>
        <rFont val="Franklin Gothic Book"/>
        <family val="2"/>
      </rPr>
      <t>Enter</t>
    </r>
    <r>
      <rPr>
        <b/>
        <sz val="11"/>
        <rFont val="Franklin Gothic Book"/>
        <family val="2"/>
      </rPr>
      <t xml:space="preserve"> </t>
    </r>
    <r>
      <rPr>
        <sz val="11"/>
        <rFont val="Franklin Gothic Book"/>
        <family val="2"/>
      </rPr>
      <t>company- and project-level data per revenue stream.</t>
    </r>
  </si>
  <si>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</si>
  <si>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</si>
  <si>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</si>
  <si>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</si>
  <si>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</si>
  <si>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Aspects of the question have been answered/covered.</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</si>
  <si>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</si>
  <si>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</si>
  <si>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</si>
  <si>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</si>
  <si>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r>
      <rPr>
        <b/>
        <sz val="11"/>
        <rFont val="Franklin Gothic Book"/>
        <family val="2"/>
      </rPr>
      <t xml:space="preserve">Give us your feedback or report a conflict in the data! Write to us at  </t>
    </r>
    <r>
      <rPr>
        <b/>
        <u/>
        <sz val="11"/>
        <color rgb="FF188FBB"/>
        <rFont val="Franklin Gothic Book"/>
        <family val="2"/>
      </rPr>
      <t>data@eiti.org</t>
    </r>
  </si>
  <si>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</si>
  <si>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</si>
  <si>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r>
      <rPr>
        <i/>
        <sz val="10.5"/>
        <rFont val="Calibri"/>
        <family val="2"/>
      </rPr>
      <t xml:space="preserve">The International Secretariat can provide advice and support on request. Please contact </t>
    </r>
    <r>
      <rPr>
        <i/>
        <u/>
        <sz val="10.5"/>
        <color theme="10"/>
        <rFont val="Calibri"/>
        <family val="2"/>
      </rPr>
      <t>data@eiti.org</t>
    </r>
  </si>
  <si>
    <t>Version 2.0 as of 1 July 2019</t>
  </si>
  <si>
    <t>Cells in grey are for your information: You will receive immediate feedback on many of the data entries and some cells will fill in automatically.</t>
  </si>
  <si>
    <t>Cells in orange must be completed before submission</t>
  </si>
  <si>
    <r>
      <rPr>
        <b/>
        <sz val="11"/>
        <color rgb="FF000000"/>
        <rFont val="Franklin Gothic Book"/>
        <family val="2"/>
      </rPr>
      <t xml:space="preserve">Part 1 (About) </t>
    </r>
    <r>
      <rPr>
        <sz val="11"/>
        <color rgb="FF000000"/>
        <rFont val="Franklin Gothic Book"/>
        <family val="2"/>
      </rPr>
      <t>covers country and data characteristics.</t>
    </r>
  </si>
  <si>
    <r>
      <t xml:space="preserve">1. Starting from the top, </t>
    </r>
    <r>
      <rPr>
        <b/>
        <i/>
        <sz val="11"/>
        <rFont val="Franklin Gothic Book"/>
        <family val="2"/>
      </rPr>
      <t xml:space="preserve">select your responses in the grey column. </t>
    </r>
    <r>
      <rPr>
        <i/>
        <sz val="11"/>
        <rFont val="Franklin Gothic Book"/>
        <family val="2"/>
      </rPr>
      <t xml:space="preserve">Guidance is provided in yellow boxes once the cell is selected. </t>
    </r>
  </si>
  <si>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</si>
  <si>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r>
      <rPr>
        <i/>
        <sz val="11"/>
        <rFont val="Franklin Gothic Book"/>
        <family val="2"/>
      </rPr>
      <t>If you have any questions, please contact</t>
    </r>
    <r>
      <rPr>
        <u/>
        <sz val="11"/>
        <color theme="10"/>
        <rFont val="Franklin Gothic Book"/>
        <family val="2"/>
      </rPr>
      <t xml:space="preserve"> </t>
    </r>
    <r>
      <rPr>
        <b/>
        <u/>
        <sz val="11"/>
        <color theme="10"/>
        <rFont val="Franklin Gothic Book"/>
        <family val="2"/>
      </rPr>
      <t>data@eiti.org</t>
    </r>
  </si>
  <si>
    <r>
      <rPr>
        <i/>
        <sz val="11"/>
        <rFont val="Franklin Gothic Book"/>
        <family val="2"/>
      </rPr>
      <t>Reporting currency (</t>
    </r>
    <r>
      <rPr>
        <i/>
        <sz val="11"/>
        <color theme="10"/>
        <rFont val="Franklin Gothic Book"/>
        <family val="2"/>
      </rPr>
      <t>ISO-4217 currency codes</t>
    </r>
    <r>
      <rPr>
        <i/>
        <sz val="11"/>
        <rFont val="Franklin Gothic Book"/>
        <family val="2"/>
      </rPr>
      <t>)</t>
    </r>
  </si>
  <si>
    <t>Data overview / requirement</t>
  </si>
  <si>
    <r>
      <rPr>
        <b/>
        <sz val="11"/>
        <color rgb="FF000000"/>
        <rFont val="Franklin Gothic Book"/>
        <family val="2"/>
      </rPr>
      <t xml:space="preserve">Part 2 (Disclosure checklist) </t>
    </r>
    <r>
      <rPr>
        <sz val="11"/>
        <color rgb="FF000000"/>
        <rFont val="Franklin Gothic Book"/>
        <family val="2"/>
      </rPr>
      <t>covers contextual and aggregate financial data for EITI Requirements 2, 3, 4, 5, and 6.</t>
    </r>
  </si>
  <si>
    <r>
      <t>1.Starting from the top, begin by responding to questions in the first column (</t>
    </r>
    <r>
      <rPr>
        <b/>
        <i/>
        <sz val="11"/>
        <color theme="1"/>
        <rFont val="Franklin Gothic Book"/>
        <family val="2"/>
      </rPr>
      <t>Inclusion</t>
    </r>
    <r>
      <rPr>
        <i/>
        <sz val="11"/>
        <color theme="1"/>
        <rFont val="Franklin Gothic Book"/>
        <family val="2"/>
      </rPr>
      <t>). Guidance will be provided in yellow boxes once the cell is highlighted. Click the cells of each EITI Requirement for the precise language of the EITI Standard.</t>
    </r>
  </si>
  <si>
    <r>
      <t xml:space="preserve">For example, when choosing "Yes, in the EITI Report" "please include the section in the EITI Report" appears in the </t>
    </r>
    <r>
      <rPr>
        <b/>
        <i/>
        <sz val="11"/>
        <color theme="1"/>
        <rFont val="Franklin Gothic Book"/>
        <family val="2"/>
      </rPr>
      <t>Source / units</t>
    </r>
    <r>
      <rPr>
        <i/>
        <sz val="11"/>
        <color theme="1"/>
        <rFont val="Franklin Gothic Book"/>
        <family val="2"/>
      </rPr>
      <t xml:space="preserve"> box.</t>
    </r>
  </si>
  <si>
    <r>
      <t xml:space="preserve">3. Include any additional information or comments as needed in the </t>
    </r>
    <r>
      <rPr>
        <b/>
        <i/>
        <sz val="11"/>
        <color theme="1"/>
        <rFont val="Franklin Gothic Book"/>
        <family val="2"/>
      </rPr>
      <t xml:space="preserve">Comments / Notes" </t>
    </r>
    <r>
      <rPr>
        <i/>
        <sz val="11"/>
        <color theme="1"/>
        <rFont val="Franklin Gothic Book"/>
        <family val="2"/>
      </rPr>
      <t>column.</t>
    </r>
  </si>
  <si>
    <r>
      <rPr>
        <i/>
        <sz val="11"/>
        <rFont val="Franklin Gothic Book"/>
        <family val="2"/>
      </rPr>
      <t>If you have any questions, please contact</t>
    </r>
    <r>
      <rPr>
        <i/>
        <u/>
        <sz val="11"/>
        <color theme="10"/>
        <rFont val="Franklin Gothic Book"/>
        <family val="2"/>
      </rPr>
      <t xml:space="preserve"> </t>
    </r>
    <r>
      <rPr>
        <b/>
        <u/>
        <sz val="11"/>
        <color theme="10"/>
        <rFont val="Franklin Gothic Book"/>
        <family val="2"/>
      </rPr>
      <t>data@eiti.org</t>
    </r>
  </si>
  <si>
    <r>
      <t xml:space="preserve">Please fill in answers to </t>
    </r>
    <r>
      <rPr>
        <i/>
        <u/>
        <sz val="11"/>
        <color rgb="FF000000"/>
        <rFont val="Franklin Gothic Book"/>
        <family val="2"/>
      </rPr>
      <t>all the questions posed below</t>
    </r>
    <r>
      <rPr>
        <i/>
        <sz val="11"/>
        <color rgb="FF000000"/>
        <rFont val="Franklin Gothic Book"/>
        <family val="2"/>
      </rPr>
      <t xml:space="preserve">. </t>
    </r>
  </si>
  <si>
    <r>
      <t>EITI Requirement 2.1</t>
    </r>
    <r>
      <rPr>
        <b/>
        <sz val="11"/>
        <rFont val="Franklin Gothic Book"/>
        <family val="2"/>
      </rPr>
      <t>: Legal framework and fiscal regime</t>
    </r>
  </si>
  <si>
    <r>
      <t>EITI Requirement 2.2</t>
    </r>
    <r>
      <rPr>
        <b/>
        <sz val="11"/>
        <rFont val="Franklin Gothic Book"/>
        <family val="2"/>
      </rPr>
      <t>: Contract and license allocations</t>
    </r>
  </si>
  <si>
    <r>
      <t xml:space="preserve">EITI Requirement 2.3: </t>
    </r>
    <r>
      <rPr>
        <b/>
        <sz val="11"/>
        <rFont val="Franklin Gothic Book"/>
        <family val="2"/>
      </rPr>
      <t>Register of licenses</t>
    </r>
  </si>
  <si>
    <r>
      <t>EITI Requirement 2.4</t>
    </r>
    <r>
      <rPr>
        <b/>
        <sz val="11"/>
        <rFont val="Franklin Gothic Book"/>
        <family val="2"/>
      </rPr>
      <t>: Contract disclosure</t>
    </r>
  </si>
  <si>
    <r>
      <t>EITI Requirement 2.5</t>
    </r>
    <r>
      <rPr>
        <b/>
        <sz val="11"/>
        <rFont val="Franklin Gothic Book"/>
        <family val="2"/>
      </rPr>
      <t>: Beneficial ownership</t>
    </r>
  </si>
  <si>
    <r>
      <t>EITI Requirement 2.6</t>
    </r>
    <r>
      <rPr>
        <b/>
        <sz val="11"/>
        <rFont val="Franklin Gothic Book"/>
        <family val="2"/>
      </rPr>
      <t>: State participation</t>
    </r>
  </si>
  <si>
    <r>
      <t>EITI Requirement 3.1</t>
    </r>
    <r>
      <rPr>
        <b/>
        <sz val="11"/>
        <rFont val="Franklin Gothic Book"/>
        <family val="2"/>
      </rPr>
      <t>: Exploration</t>
    </r>
  </si>
  <si>
    <r>
      <t>EITI Requirement 3.3</t>
    </r>
    <r>
      <rPr>
        <b/>
        <sz val="11"/>
        <rFont val="Franklin Gothic Book"/>
        <family val="2"/>
      </rPr>
      <t>: Exports</t>
    </r>
  </si>
  <si>
    <r>
      <t>EITI Requirement 4.1</t>
    </r>
    <r>
      <rPr>
        <b/>
        <sz val="11"/>
        <rFont val="Franklin Gothic Book"/>
        <family val="2"/>
      </rPr>
      <t>: Comprehensiveness</t>
    </r>
  </si>
  <si>
    <r>
      <t>EITI Requirement 4.2</t>
    </r>
    <r>
      <rPr>
        <b/>
        <sz val="11"/>
        <rFont val="Franklin Gothic Book"/>
        <family val="2"/>
      </rPr>
      <t>: In-kind revenues</t>
    </r>
  </si>
  <si>
    <r>
      <t>EITI Requirement 4.3</t>
    </r>
    <r>
      <rPr>
        <b/>
        <sz val="11"/>
        <rFont val="Franklin Gothic Book"/>
        <family val="2"/>
      </rPr>
      <t>: Barter agreements</t>
    </r>
  </si>
  <si>
    <r>
      <t>EITI Requirement 4.4</t>
    </r>
    <r>
      <rPr>
        <b/>
        <sz val="11"/>
        <rFont val="Franklin Gothic Book"/>
        <family val="2"/>
      </rPr>
      <t>: Transportation revenues</t>
    </r>
  </si>
  <si>
    <r>
      <t>EITI Requirement 4.5</t>
    </r>
    <r>
      <rPr>
        <b/>
        <sz val="11"/>
        <rFont val="Franklin Gothic Book"/>
        <family val="2"/>
      </rPr>
      <t>: SOE transactions</t>
    </r>
  </si>
  <si>
    <r>
      <t>EITI Requirement 4.6</t>
    </r>
    <r>
      <rPr>
        <b/>
        <sz val="11"/>
        <rFont val="Franklin Gothic Book"/>
        <family val="2"/>
      </rPr>
      <t>: Direct subnational payments</t>
    </r>
  </si>
  <si>
    <r>
      <t>EITI Requirement 4.8</t>
    </r>
    <r>
      <rPr>
        <b/>
        <sz val="11"/>
        <rFont val="Franklin Gothic Book"/>
        <family val="2"/>
      </rPr>
      <t>: Data timeliness</t>
    </r>
  </si>
  <si>
    <r>
      <t>EITI Requirement 4.9</t>
    </r>
    <r>
      <rPr>
        <b/>
        <sz val="11"/>
        <rFont val="Franklin Gothic Book"/>
        <family val="2"/>
      </rPr>
      <t>: Data quality</t>
    </r>
  </si>
  <si>
    <r>
      <t>EITI Requirement 5.1</t>
    </r>
    <r>
      <rPr>
        <b/>
        <sz val="11"/>
        <rFont val="Franklin Gothic Book"/>
        <family val="2"/>
      </rPr>
      <t>: Distribution of extractive industry revenues</t>
    </r>
  </si>
  <si>
    <r>
      <t>EITI Requirement 5.2</t>
    </r>
    <r>
      <rPr>
        <b/>
        <sz val="11"/>
        <rFont val="Franklin Gothic Book"/>
        <family val="2"/>
      </rPr>
      <t>: Subnational transfers</t>
    </r>
  </si>
  <si>
    <r>
      <t>EITI Requirement 5.3</t>
    </r>
    <r>
      <rPr>
        <b/>
        <sz val="11"/>
        <rFont val="Franklin Gothic Book"/>
        <family val="2"/>
      </rPr>
      <t>: Revenue management and expenditures</t>
    </r>
  </si>
  <si>
    <r>
      <t>EITI Requirement 6.1</t>
    </r>
    <r>
      <rPr>
        <b/>
        <sz val="11"/>
        <rFont val="Franklin Gothic Book"/>
        <family val="2"/>
      </rPr>
      <t>: Social expenditures</t>
    </r>
  </si>
  <si>
    <r>
      <t>EITI Requirement 6.2</t>
    </r>
    <r>
      <rPr>
        <b/>
        <sz val="11"/>
        <rFont val="Franklin Gothic Book"/>
        <family val="2"/>
      </rPr>
      <t>: Quasi-fiscal expenditures</t>
    </r>
  </si>
  <si>
    <r>
      <t>EITI Requirement 6.3</t>
    </r>
    <r>
      <rPr>
        <b/>
        <sz val="11"/>
        <rFont val="Franklin Gothic Book"/>
        <family val="2"/>
      </rPr>
      <t>: Economic contribution</t>
    </r>
  </si>
  <si>
    <r>
      <rPr>
        <b/>
        <sz val="11"/>
        <color rgb="FF000000"/>
        <rFont val="Franklin Gothic Book"/>
        <family val="2"/>
      </rPr>
      <t xml:space="preserve">Part 3 (Reporting entities) </t>
    </r>
    <r>
      <rPr>
        <sz val="11"/>
        <color rgb="FF000000"/>
        <rFont val="Franklin Gothic Book"/>
        <family val="2"/>
      </rPr>
      <t xml:space="preserve">covers lists reporting entities (Government agencies, companies and projects) and related information. </t>
    </r>
  </si>
  <si>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</si>
  <si>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</si>
  <si>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r>
      <t xml:space="preserve">3.Fill the </t>
    </r>
    <r>
      <rPr>
        <b/>
        <i/>
        <sz val="11"/>
        <color theme="1"/>
        <rFont val="Franklin Gothic Book"/>
        <family val="2"/>
      </rPr>
      <t xml:space="preserve">Reporting Companies' list, </t>
    </r>
    <r>
      <rPr>
        <i/>
        <sz val="11"/>
        <color theme="1"/>
        <rFont val="Franklin Gothic Book"/>
        <family val="2"/>
      </rPr>
      <t>beginning with first column "Full Company name". Please fill out as directed, completing every column for each row before beginning the next.</t>
    </r>
  </si>
  <si>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</si>
  <si>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r>
      <rPr>
        <i/>
        <sz val="11"/>
        <rFont val="Franklin Gothic Book"/>
        <family val="2"/>
      </rPr>
      <t xml:space="preserve">If you have any questions, please contact </t>
    </r>
    <r>
      <rPr>
        <b/>
        <u/>
        <sz val="11"/>
        <color theme="10"/>
        <rFont val="Franklin Gothic Book"/>
        <family val="2"/>
      </rPr>
      <t>data@eiti.org</t>
    </r>
  </si>
  <si>
    <r>
      <rPr>
        <b/>
        <sz val="11"/>
        <color rgb="FF000000"/>
        <rFont val="Franklin Gothic Book"/>
        <family val="2"/>
      </rPr>
      <t xml:space="preserve">Part 5 (Company data) </t>
    </r>
    <r>
      <rPr>
        <sz val="11"/>
        <color rgb="FF000000"/>
        <rFont val="Franklin Gothic Book"/>
        <family val="2"/>
      </rPr>
      <t xml:space="preserve">contains company- and project-level data per revenue stream. The companies and projects are available from drop-down since the data is entered in sheet 3. </t>
    </r>
  </si>
  <si>
    <r>
      <t>1. Select</t>
    </r>
    <r>
      <rPr>
        <b/>
        <i/>
        <sz val="11"/>
        <color theme="1"/>
        <rFont val="Franklin Gothic Book"/>
        <family val="2"/>
      </rPr>
      <t xml:space="preserve"> company</t>
    </r>
    <r>
      <rPr>
        <i/>
        <sz val="11"/>
        <color theme="1"/>
        <rFont val="Franklin Gothic Book"/>
        <family val="2"/>
      </rPr>
      <t xml:space="preserve"> name from drop-down menu</t>
    </r>
  </si>
  <si>
    <r>
      <t xml:space="preserve">2. Select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</si>
  <si>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</si>
  <si>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</si>
  <si>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r>
      <t xml:space="preserve">5. Enter </t>
    </r>
    <r>
      <rPr>
        <b/>
        <i/>
        <sz val="11"/>
        <color theme="1"/>
        <rFont val="Franklin Gothic Book"/>
        <family val="2"/>
      </rPr>
      <t>revenue value</t>
    </r>
    <r>
      <rPr>
        <i/>
        <sz val="11"/>
        <color theme="1"/>
        <rFont val="Franklin Gothic Book"/>
        <family val="2"/>
      </rPr>
      <t>,</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</si>
  <si>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r>
      <rPr>
        <b/>
        <sz val="11"/>
        <color rgb="FF000000"/>
        <rFont val="Franklin Gothic Book"/>
        <family val="2"/>
      </rPr>
      <t xml:space="preserve">Part 4 (Government revenues) </t>
    </r>
    <r>
      <rPr>
        <sz val="11"/>
        <color rgb="FF000000"/>
        <rFont val="Franklin Gothic Book"/>
        <family val="2"/>
      </rPr>
      <t>contains comprehensive data on government revenues per revenue stream, according to GFSM classification.</t>
    </r>
  </si>
  <si>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governmant entity)</t>
    </r>
  </si>
  <si>
    <r>
      <t xml:space="preserve">2. Enter the name of the </t>
    </r>
    <r>
      <rPr>
        <b/>
        <i/>
        <sz val="11"/>
        <rFont val="Franklin Gothic Book"/>
        <family val="2"/>
      </rPr>
      <t>receiving Government entity</t>
    </r>
    <r>
      <rPr>
        <i/>
        <sz val="11"/>
        <rFont val="Franklin Gothic Book"/>
        <family val="2"/>
      </rPr>
      <t xml:space="preserve"> (choose using the dropdown list. It will appear there since you have already entered the government entitiy in Part 3).</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</si>
  <si>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</si>
  <si>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</si>
  <si>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r>
      <t>EITI Requirement 5.1.b</t>
    </r>
    <r>
      <rPr>
        <i/>
        <sz val="11"/>
        <rFont val="Franklin Gothic Book"/>
        <family val="2"/>
      </rPr>
      <t>: Revenue classification</t>
    </r>
  </si>
  <si>
    <r>
      <rPr>
        <i/>
        <u/>
        <sz val="11"/>
        <rFont val="Franklin Gothic Book"/>
        <family val="2"/>
      </rPr>
      <t xml:space="preserve">or, </t>
    </r>
    <r>
      <rPr>
        <b/>
        <u/>
        <sz val="11"/>
        <color theme="10"/>
        <rFont val="Franklin Gothic Book"/>
        <family val="2"/>
      </rPr>
      <t>https://www.imf.org/external/np/sta/gfsm/</t>
    </r>
  </si>
  <si>
    <r>
      <t>EITI Requirement 4.1.d</t>
    </r>
    <r>
      <rPr>
        <b/>
        <i/>
        <sz val="11"/>
        <rFont val="Franklin Gothic Book"/>
        <family val="2"/>
      </rPr>
      <t>: Full government disclosure</t>
    </r>
  </si>
  <si>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</si>
  <si>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</si>
  <si>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Employment - extractive sector - male</t>
  </si>
  <si>
    <t>Employment - extractive sector - female</t>
  </si>
  <si>
    <t>people</t>
  </si>
  <si>
    <t>References to state-owned enterprises or company Audited Financial Statement (Add rows if several SOEs)</t>
  </si>
  <si>
    <t>References to state-owned enterprises portals or company website(s), for example as stated in the Report (Add rows if several SOEs)</t>
  </si>
  <si>
    <t>Are contracts or full license texts disclosed?</t>
  </si>
  <si>
    <t>(Harmonised System Codes)</t>
  </si>
  <si>
    <r>
      <t>EITI Requirement 3.2</t>
    </r>
    <r>
      <rPr>
        <b/>
        <sz val="11"/>
        <rFont val="Franklin Gothic Book"/>
        <family val="2"/>
      </rPr>
      <t>: Production by commodity</t>
    </r>
  </si>
  <si>
    <t>Calculated using total of government revenues (part 4), and total per-company data (part 5)</t>
  </si>
  <si>
    <r>
      <t>EITI Requirement 4.7</t>
    </r>
    <r>
      <rPr>
        <b/>
        <sz val="11"/>
        <rFont val="Franklin Gothic Book"/>
        <family val="2"/>
      </rPr>
      <t>: Disaggregation</t>
    </r>
  </si>
  <si>
    <t>If yes, what amount of transfers could the government account for?</t>
  </si>
  <si>
    <r>
      <t>EITI Requirement 7.2</t>
    </r>
    <r>
      <rPr>
        <b/>
        <sz val="11"/>
        <rFont val="Franklin Gothic Book"/>
        <family val="2"/>
      </rPr>
      <t>: Data accessibility and open data</t>
    </r>
  </si>
  <si>
    <t>the relevant legal and administrative rules for environmental management?</t>
  </si>
  <si>
    <t>databases containing environmental impact assessments, certification schemes or similar documentation of environmental management?</t>
  </si>
  <si>
    <t>other relevant information on environmental monitoring procedures and administration?</t>
  </si>
  <si>
    <r>
      <t>EITI Requirement 6.4</t>
    </r>
    <r>
      <rPr>
        <b/>
        <sz val="11"/>
        <rFont val="Franklin Gothic Book"/>
        <family val="2"/>
      </rPr>
      <t>: Environmental impact</t>
    </r>
  </si>
  <si>
    <t>Cells in light blue are for voluntary input</t>
  </si>
  <si>
    <t>Cells in orange must be completed</t>
  </si>
  <si>
    <t>Mineral and petroleum rights' regime?</t>
  </si>
  <si>
    <t xml:space="preserve">Filling in this summary data template with EITI Report data will make your EITI Report data accessible in a machine-readable format. (requirement 7.2.d) </t>
  </si>
  <si>
    <r>
      <rPr>
        <i/>
        <u/>
        <sz val="11"/>
        <rFont val="Franklin Gothic Book"/>
        <family val="2"/>
      </rPr>
      <t>For more guidance, please visit</t>
    </r>
    <r>
      <rPr>
        <u/>
        <sz val="11"/>
        <color theme="10"/>
        <rFont val="Franklin Gothic Book"/>
        <family val="2"/>
      </rPr>
      <t xml:space="preserve"> </t>
    </r>
    <r>
      <rPr>
        <b/>
        <u/>
        <sz val="11"/>
        <color theme="10"/>
        <rFont val="Franklin Gothic Book"/>
        <family val="2"/>
      </rPr>
      <t>https://eiti.org/summary-data-template</t>
    </r>
  </si>
  <si>
    <t>&lt; EITI Reporting or systematically disclosed? &gt;</t>
  </si>
  <si>
    <t>Total in USD</t>
  </si>
  <si>
    <t>Company type</t>
  </si>
  <si>
    <t>Niobium, Vanadium, Zirconium (2615)</t>
  </si>
  <si>
    <t>Precious stones (other than diamonds) (7103)</t>
  </si>
  <si>
    <t>Precious stones (other than diamonds) (7103), volume</t>
  </si>
  <si>
    <t>Ferro, alloys, manganese (7202)</t>
  </si>
  <si>
    <t>Ferro, alloys, manganese (7202), volume</t>
  </si>
  <si>
    <t>Forestry</t>
  </si>
  <si>
    <t>Rakesh Latchana</t>
  </si>
  <si>
    <t>BDO</t>
  </si>
  <si>
    <t>rlatchana@bdo.gy</t>
  </si>
  <si>
    <t>Guyana Revenue Authority (GRA)</t>
  </si>
  <si>
    <t>Guyana Gold Board (GGB)</t>
  </si>
  <si>
    <t xml:space="preserve">Guyana Geology and Mines Commission (GGMC) </t>
  </si>
  <si>
    <t>Ministry of Finance (MoF)</t>
  </si>
  <si>
    <t>National Insurance Scheme (NIS)</t>
  </si>
  <si>
    <t>Guyana Forestry Commission (GFC)</t>
  </si>
  <si>
    <t>Pesticides and Toxic Chemicals Control Board (PTCCB)</t>
  </si>
  <si>
    <t>Environmental Protection Agency(EPA)</t>
  </si>
  <si>
    <t>Maritime Administration Department (MARAD)</t>
  </si>
  <si>
    <t>ExxonMobil Guyana Limited</t>
  </si>
  <si>
    <t>CGX Resources Inc.</t>
  </si>
  <si>
    <t>Tullow Guyana B.V</t>
  </si>
  <si>
    <t>Repsol Exploracion Guyana, S.A.</t>
  </si>
  <si>
    <t>Mid-Atlantic Oil &amp; Gas Inc.</t>
  </si>
  <si>
    <t>ON Energy Inc.</t>
  </si>
  <si>
    <t>Cataleya Energy Limited</t>
  </si>
  <si>
    <t>Hess Exploration Guyana Limited</t>
  </si>
  <si>
    <t>Frontera Energy Guyana Corp</t>
  </si>
  <si>
    <t>TOQAP Guyana B.V.</t>
  </si>
  <si>
    <t>JHI Associates (BVI) Inc.</t>
  </si>
  <si>
    <t>Total E&amp;P Guyana B.V.</t>
  </si>
  <si>
    <t>Anadarko Guyana Company</t>
  </si>
  <si>
    <t>Ratio Energy Limited</t>
  </si>
  <si>
    <t>Ratio Guyana Limited</t>
  </si>
  <si>
    <t>CNOOC Petroleum Guyana Limited</t>
  </si>
  <si>
    <t>Eco (Atlantic) Guyana Inc</t>
  </si>
  <si>
    <t>Private</t>
  </si>
  <si>
    <t>Aurora Gold Mines Inc</t>
  </si>
  <si>
    <t>Troy Resources Guyana Inc</t>
  </si>
  <si>
    <t>Guyana Industrial Minerals Inc</t>
  </si>
  <si>
    <t>Bauxite Co of Guyana Inc</t>
  </si>
  <si>
    <t>Bosai Minerals Group (Guyana) Inc</t>
  </si>
  <si>
    <t>El Dorado Trading</t>
  </si>
  <si>
    <t>Mohamed’s Enterprise</t>
  </si>
  <si>
    <t>Pure Diamond Inc.</t>
  </si>
  <si>
    <t>Adamantium Metals Inc.</t>
  </si>
  <si>
    <t>Dinar Trading</t>
  </si>
  <si>
    <t>Adolphus Mining Inc.</t>
  </si>
  <si>
    <t>Gold Bar Development and Consulting Inc.</t>
  </si>
  <si>
    <t>Gold</t>
  </si>
  <si>
    <t>None</t>
  </si>
  <si>
    <t>Capital Gains Tax</t>
  </si>
  <si>
    <t>Company Property Tax</t>
  </si>
  <si>
    <t>Corporation Tax</t>
  </si>
  <si>
    <t>Individual Income Tax</t>
  </si>
  <si>
    <t>Premium Tax</t>
  </si>
  <si>
    <t>Value Added Tax</t>
  </si>
  <si>
    <t>Withholding Tax</t>
  </si>
  <si>
    <t>Tributors Tax</t>
  </si>
  <si>
    <t>Individual Property Tax</t>
  </si>
  <si>
    <t>Excise Tax</t>
  </si>
  <si>
    <t xml:space="preserve">
There have been no bidding process since an attempt was made in 1986 as confirmed by GGMC</t>
  </si>
  <si>
    <t>https://finance.gov.gy/mining/</t>
  </si>
  <si>
    <t>https://finance.gov.gy/mining/
MNR website is
https://petroleum.gov.gy/taxonomy/term/4?title=&amp;tid=All&amp;page=0</t>
  </si>
  <si>
    <t>Contract register for the forestry sector</t>
  </si>
  <si>
    <t>License register for the fishery sector</t>
  </si>
  <si>
    <t>'Section 3.5.3 of the GYEITI report</t>
  </si>
  <si>
    <t>Section3.5.3 of the GYEITI report</t>
  </si>
  <si>
    <t xml:space="preserve">
https://ggb.gov.gy</t>
  </si>
  <si>
    <t>https://www.nis.org.gy/</t>
  </si>
  <si>
    <t xml:space="preserve">
https://finance.gov.gy/about-us-2/sub-agencies/national-industrial-and-commercial-investments-limited/</t>
  </si>
  <si>
    <t>Barrels</t>
  </si>
  <si>
    <t xml:space="preserve">
Section 6 of the GYEITI Report</t>
  </si>
  <si>
    <t>Aurora Gold Mine Inc.</t>
  </si>
  <si>
    <t>Comment 6</t>
  </si>
  <si>
    <t>Comment 7</t>
  </si>
  <si>
    <t>Comment 8</t>
  </si>
  <si>
    <t>Comment 9</t>
  </si>
  <si>
    <t>Comment 10</t>
  </si>
  <si>
    <t>Comment 11</t>
  </si>
  <si>
    <t>Annual License Rental Charge</t>
  </si>
  <si>
    <t>Application fees (License)</t>
  </si>
  <si>
    <t>Environmental Permit fees</t>
  </si>
  <si>
    <t>Registration and authorisation fees</t>
  </si>
  <si>
    <t>Ministry of Natural Resources (MNR)</t>
  </si>
  <si>
    <t>Processing fees</t>
  </si>
  <si>
    <t>Admin fees</t>
  </si>
  <si>
    <t>Assignment/transfer fees for licences</t>
  </si>
  <si>
    <t>BOSAI Mining</t>
  </si>
  <si>
    <t>Pure Diamond</t>
  </si>
  <si>
    <t>Gold Bar Dev &amp; Consulting</t>
  </si>
  <si>
    <t>Comment 12</t>
  </si>
  <si>
    <t>Comment 13</t>
  </si>
  <si>
    <t>Comment 14</t>
  </si>
  <si>
    <t>Comment 15</t>
  </si>
  <si>
    <t>Comment 16</t>
  </si>
  <si>
    <t>Comment 17</t>
  </si>
  <si>
    <t>Comment 18</t>
  </si>
  <si>
    <t>Comment 19</t>
  </si>
  <si>
    <t>Comment 20</t>
  </si>
  <si>
    <t>Comment 21</t>
  </si>
  <si>
    <t>Comment 22</t>
  </si>
  <si>
    <t>Withholding</t>
  </si>
  <si>
    <t>Fisheries</t>
  </si>
  <si>
    <t xml:space="preserve">Customs duty </t>
  </si>
  <si>
    <t>Suspense</t>
  </si>
  <si>
    <t>Other material payment flows &gt; GYD 1,000,000 (GRA)</t>
  </si>
  <si>
    <t>Guyana Geology and Mines Commission (GGMC)</t>
  </si>
  <si>
    <t>Other material payment flows &gt; GYD 1,000,000 (GGMC)</t>
  </si>
  <si>
    <t>Environmental Protection Agency (EPA)</t>
  </si>
  <si>
    <t xml:space="preserve">Social Security Contribution </t>
  </si>
  <si>
    <t>Acreage Fee</t>
  </si>
  <si>
    <t>Commission on Exports</t>
  </si>
  <si>
    <t>Fishing Licenses</t>
  </si>
  <si>
    <t>Department of Fisheries (DoF)</t>
  </si>
  <si>
    <t>Profit-Oil</t>
  </si>
  <si>
    <t>Social payments</t>
  </si>
  <si>
    <t>Environmental payments</t>
  </si>
  <si>
    <t>Withholding Tax-</t>
  </si>
  <si>
    <t>Payments unilaterally reported by companies and included in the Extractive revenues</t>
  </si>
  <si>
    <t xml:space="preserve"> </t>
  </si>
  <si>
    <t>Flaring penalties</t>
  </si>
  <si>
    <t>Diamonds (7102), value</t>
  </si>
  <si>
    <t>Mt.Cts</t>
  </si>
  <si>
    <t>Bauxite value</t>
  </si>
  <si>
    <t>Bauxite volume</t>
  </si>
  <si>
    <t>Sand volume</t>
  </si>
  <si>
    <t>Sand Value</t>
  </si>
  <si>
    <t>Stone, volume</t>
  </si>
  <si>
    <t>Total logs, volume</t>
  </si>
  <si>
    <t>Total logs, value</t>
  </si>
  <si>
    <t>Sawnwood, volume</t>
  </si>
  <si>
    <t>Sawnwood, value</t>
  </si>
  <si>
    <t>Plywood, volume</t>
  </si>
  <si>
    <t>Plywood, value</t>
  </si>
  <si>
    <t>Other forest products, volume</t>
  </si>
  <si>
    <t>Other forest products, value</t>
  </si>
  <si>
    <t>Fish, volume</t>
  </si>
  <si>
    <t>Fish, value</t>
  </si>
  <si>
    <t>Shrimp, volume</t>
  </si>
  <si>
    <t>Shrimp, value</t>
  </si>
  <si>
    <t>cu.mt.</t>
  </si>
  <si>
    <t>Bauxite Value</t>
  </si>
  <si>
    <t>Shrimp value</t>
  </si>
  <si>
    <t>Shrimp volume</t>
  </si>
  <si>
    <t>Timber, volume</t>
  </si>
  <si>
    <t>Timber, value</t>
  </si>
  <si>
    <t>https://www.epaguyana.org</t>
  </si>
  <si>
    <t>https://ggmc.gov.gy/news/all/environmental-management-code-practices</t>
  </si>
  <si>
    <t>Section 3.13 of the GYEITI Report</t>
  </si>
  <si>
    <t>Section 3 of the GYEITI Report</t>
  </si>
  <si>
    <t>Sections 5 and 6 of the GYEITI Report</t>
  </si>
  <si>
    <t>Section 1.5 of the GYEITI report</t>
  </si>
  <si>
    <t>Section 3.11 of the GYEITI Report</t>
  </si>
  <si>
    <t>Refer to section 2.6.3</t>
  </si>
  <si>
    <t>National Industrial and Commercial Investments Ltd</t>
  </si>
  <si>
    <t>State-owned enterprises &amp; public corporations</t>
  </si>
  <si>
    <t>Holding company for government investment in mining companies</t>
  </si>
  <si>
    <t xml:space="preserve">BDO (Guyana) </t>
  </si>
  <si>
    <t>101.01 million</t>
  </si>
  <si>
    <t>Guyana Manganese Inc</t>
  </si>
  <si>
    <t>Manganese</t>
  </si>
  <si>
    <t>GAGO Gold Inc.</t>
  </si>
  <si>
    <t>Toolsie Persaud Limited</t>
  </si>
  <si>
    <t>Construction</t>
  </si>
  <si>
    <t xml:space="preserve">S.A.B Mining </t>
  </si>
  <si>
    <t>Alki Investments &amp; Trading Company Inc.</t>
  </si>
  <si>
    <t>Investments</t>
  </si>
  <si>
    <t xml:space="preserve">Nazar Mohamed </t>
  </si>
  <si>
    <t>ETK Inc.</t>
  </si>
  <si>
    <t>Sortex Mining</t>
  </si>
  <si>
    <t>SAB Mining Barry O'Rourke</t>
  </si>
  <si>
    <t>Hess Guyana (Block B) Exploration Ltd.</t>
  </si>
  <si>
    <t>Gold Dealers</t>
  </si>
  <si>
    <t>Pay as You Earn</t>
  </si>
  <si>
    <t>Bank of Guyana (BOG)</t>
  </si>
  <si>
    <t>Other significant payments (&gt; GYD 1,000,000 )</t>
  </si>
  <si>
    <t>Payments for Reclamation</t>
  </si>
  <si>
    <t>Fines,Penalties, and forfeits (143E)</t>
  </si>
  <si>
    <t>Penalties Late Rentals</t>
  </si>
  <si>
    <t>Other material payment flows (&gt; GYD1,000,000)</t>
  </si>
  <si>
    <t>Section 3.1 Legal and Institutional Framework (EITI requirement 2.1) of the GYEITI report</t>
  </si>
  <si>
    <t>Section 3.1.1.3 and 3.1.2.1 Institutional Framework of the GYEITI report</t>
  </si>
  <si>
    <t xml:space="preserve">Penalties  </t>
  </si>
  <si>
    <t>Rates and Taxes</t>
  </si>
  <si>
    <t>Subnational Government</t>
  </si>
  <si>
    <t>Annual licence fees</t>
  </si>
  <si>
    <t>IWA (In Water Activities) Permits / Notice to Mariners (NTM)</t>
  </si>
  <si>
    <t>Training Fees</t>
  </si>
  <si>
    <t>Total revenues as per the 2022 GYEITI Report</t>
  </si>
  <si>
    <t>Audits</t>
  </si>
  <si>
    <t>Bank of Guyana</t>
  </si>
  <si>
    <t>Eco Orinduik BV</t>
  </si>
  <si>
    <t>Mid Atlantic Oil &amp; Gas</t>
  </si>
  <si>
    <t>Section 3.1.1.2 and 3.1.2.2 Legal Framework of the GYEITI report</t>
  </si>
  <si>
    <t>Section 3.1.1.2 and 3.1.2.2 Fiscal regime of the GYEITI report</t>
  </si>
  <si>
    <t>014-248-013</t>
  </si>
  <si>
    <t>010070546</t>
  </si>
  <si>
    <t>Section 3.2.1.1 and 3.2.2.1 Awarding procedures for mining licenses and other permit of the GYEITI report</t>
  </si>
  <si>
    <t>010079993</t>
  </si>
  <si>
    <t>010291399</t>
  </si>
  <si>
    <t>014679006</t>
  </si>
  <si>
    <t>015540737</t>
  </si>
  <si>
    <t>016967653</t>
  </si>
  <si>
    <t>017307010-3</t>
  </si>
  <si>
    <t>010398193</t>
  </si>
  <si>
    <t>3.3.2 Oil and Gas sector</t>
  </si>
  <si>
    <t>3.3.3 Mining sector, 3.3.4 Forestry sector and 3.3.5 Fisheries</t>
  </si>
  <si>
    <t>Section 3.4 Disclosure of licences and contracts (EITI requirement 2.4)  of the GYEITI report</t>
  </si>
  <si>
    <t>https://eiti.gy/contracts-licenses/</t>
  </si>
  <si>
    <t>Section 3.5 Beneficial ownership (EITI Requirement 2.5) of the GYEITI report</t>
  </si>
  <si>
    <t>Section 3.5 Beneficial ownership (EITI Requirement 2.5) and Annex 6 of the GYEITI report</t>
  </si>
  <si>
    <t>Section 3.6 State participation (EITI Requirement 2.6) of the GYEITI report</t>
  </si>
  <si>
    <t xml:space="preserve">
Section 3.7 Exploration Activities (EITI Requirement 3.1)  of the GYEITI report</t>
  </si>
  <si>
    <t>Section 3.8 Production (Requirement 3.2) and Export (Requirement 3.3) data in the extractive sector   of the GYEITI report</t>
  </si>
  <si>
    <t>Section 3.8.1.1 Production Data   of the GYEITI report</t>
  </si>
  <si>
    <t>Section 4. Determination of scope and reconciliation methodology of the GYEITI Report</t>
  </si>
  <si>
    <t>Section 4.5 Sale of state share of production (Requirement 4.2) of the GYEITI Report</t>
  </si>
  <si>
    <t>Section 4.1.2.3 Infrastructure provisions and barter arrangements (EITI Requirement 4.3) EITI Report</t>
  </si>
  <si>
    <t>Section 4.1.4.5 Transportation revenues (Requirement 4.4)</t>
  </si>
  <si>
    <t>Section 4.1.4.2 Sub national payments (EITI Requirement 4.6) of the GYEITI Report</t>
  </si>
  <si>
    <t>Section 3.11 Distribution of Revenues (Requirement 5.1) of the GYEITI Report describes how revenues from the extractive sectors are paid into various agencies, but does not describe the procedures for transferring these revenues from the agencies to the Consolidated Fund, with the exception of the GRA.
Section 2.6.3 contains further comment and recommendations.</t>
  </si>
  <si>
    <t>4.1.4.3 Sub national transfers (EITI Requirement 5.2)</t>
  </si>
  <si>
    <t>Section 3.11 Distribution of Revenues (Requirement 5.1) of the GYEITI Report</t>
  </si>
  <si>
    <t>https://audit.org.gy/site/images/AG/AnnualReport2022.pdf</t>
  </si>
  <si>
    <t>3.12.4 Social expenditures and environmental payments (EITI Requirement 6.1)</t>
  </si>
  <si>
    <t>3.13 Quasi Fiscal Expenditures (EITI Requirement 6.2)</t>
  </si>
  <si>
    <t>3.15 Environmental and social impact of extractive activities (EITI Requirement 6.4)</t>
  </si>
  <si>
    <t>https://bankofguyana.org.gy/</t>
  </si>
  <si>
    <t>Stone Value</t>
  </si>
  <si>
    <t>Scf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</si>
</sst>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_-* #,##0.00_-;\-* #,##0.00_-;_-* &quot;-&quot;??_-;_-@_-"/>
    <numFmt numFmtId="165" formatCode="_ * #,##0.00_ ;_ * \-#,##0.00_ ;_ * &quot;-&quot;??_ ;_ @_ "/>
    <numFmt numFmtId="166" formatCode="_ * #,##0.0000_ ;_ * \-#,##0.0000_ ;_ * &quot;-&quot;??_ ;_ @_ "/>
    <numFmt numFmtId="167" formatCode="yyyy\-mm\-dd"/>
    <numFmt numFmtId="168" formatCode="0.0\ %"/>
    <numFmt numFmtId="169" formatCode="_ * #,##0_ ;_ * \-#,##0_ ;_ * &quot;-&quot;??_ ;_ @_ "/>
  </numFmts>
  <fonts count="82" x14ac:knownFonts="1">
    <font>
      <sz val="10.5"/>
      <color theme="1"/>
      <name val="Calibri"/>
      <family val="2"/>
    </font>
    <font>
      <sz val="11"/>
      <color theme="1"/>
      <name val="Calibri"/>
      <family val="2"/>
      <scheme val="minor"/>
    </font>
    <font>
      <sz val="11"/>
      <color theme="1"/>
      <name val="Franklin Gothic Book"/>
      <family val="2"/>
    </font>
    <font>
      <sz val="11"/>
      <color theme="1"/>
      <name val="Franklin Gothic Book"/>
      <family val="2"/>
    </font>
    <font>
      <sz val="11"/>
      <color theme="1"/>
      <name val="Calibri"/>
      <family val="2"/>
    </font>
    <font>
      <sz val="10.5"/>
      <color theme="1"/>
      <name val="Calibri"/>
      <family val="2"/>
    </font>
    <font>
      <b/>
      <sz val="10.5"/>
      <color theme="0"/>
      <name val="Calibri"/>
      <family val="2"/>
    </font>
    <font>
      <b/>
      <sz val="10.5"/>
      <color theme="1"/>
      <name val="Calibri"/>
      <family val="2"/>
    </font>
    <font>
      <u/>
      <sz val="10.5"/>
      <color theme="10"/>
      <name val="Calibri"/>
      <family val="2"/>
    </font>
    <font>
      <sz val="12"/>
      <color theme="1"/>
      <name val="Calibri"/>
      <family val="2"/>
      <scheme val="minor"/>
    </font>
    <font>
      <u/>
      <sz val="12"/>
      <color theme="10"/>
      <name val="Calibri"/>
      <family val="2"/>
      <scheme val="minor"/>
    </font>
    <font>
      <b/>
      <sz val="11"/>
      <color theme="1"/>
      <name val="Calibri"/>
      <family val="2"/>
      <scheme val="minor"/>
    </font>
    <font>
      <i/>
      <sz val="10.5"/>
      <color rgb="FF7F7F7F"/>
      <name val="Calibri"/>
      <family val="2"/>
    </font>
    <font>
      <i/>
      <sz val="10.5"/>
      <color theme="1"/>
      <name val="Calibri"/>
      <family val="2"/>
    </font>
    <font>
      <sz val="12"/>
      <color theme="1"/>
      <name val="Franklin Gothic Book"/>
      <family val="2"/>
    </font>
    <font>
      <i/>
      <sz val="12"/>
      <color rgb="FF000000"/>
      <name val="Franklin Gothic Book"/>
      <family val="2"/>
    </font>
    <font>
      <sz val="12"/>
      <color rgb="FF000000"/>
      <name val="Franklin Gothic Book"/>
      <family val="2"/>
    </font>
    <font>
      <b/>
      <sz val="18"/>
      <color rgb="FF000000"/>
      <name val="Franklin Gothic Book"/>
      <family val="2"/>
    </font>
    <font>
      <b/>
      <sz val="12"/>
      <color rgb="FF000000"/>
      <name val="Franklin Gothic Book"/>
      <family val="2"/>
    </font>
    <font>
      <i/>
      <sz val="12"/>
      <color theme="1"/>
      <name val="Franklin Gothic Book"/>
      <family val="2"/>
    </font>
    <font>
      <i/>
      <u/>
      <sz val="12"/>
      <color theme="1"/>
      <name val="Franklin Gothic Book"/>
      <family val="2"/>
    </font>
    <font>
      <b/>
      <u/>
      <sz val="12"/>
      <color theme="10"/>
      <name val="Franklin Gothic Book"/>
      <family val="2"/>
    </font>
    <font>
      <b/>
      <sz val="10"/>
      <color theme="1"/>
      <name val="Franklin Gothic Book"/>
      <family val="2"/>
    </font>
    <font>
      <sz val="10.5"/>
      <color theme="1"/>
      <name val="Franklin Gothic Book"/>
      <family val="2"/>
    </font>
    <font>
      <b/>
      <i/>
      <u/>
      <sz val="16"/>
      <color theme="1"/>
      <name val="Franklin Gothic Book"/>
      <family val="2"/>
    </font>
    <font>
      <sz val="11"/>
      <color rgb="FF000000"/>
      <name val="Franklin Gothic Book"/>
      <family val="2"/>
    </font>
    <font>
      <b/>
      <sz val="14"/>
      <color rgb="FF000000"/>
      <name val="Franklin Gothic Book"/>
      <family val="2"/>
    </font>
    <font>
      <b/>
      <sz val="18"/>
      <color theme="1"/>
      <name val="Franklin Gothic Book"/>
      <family val="2"/>
    </font>
    <font>
      <b/>
      <sz val="16"/>
      <color theme="1"/>
      <name val="Franklin Gothic Book"/>
      <family val="2"/>
    </font>
    <font>
      <b/>
      <u/>
      <sz val="11"/>
      <color theme="10"/>
      <name val="Franklin Gothic Book"/>
      <family val="2"/>
    </font>
    <font>
      <b/>
      <sz val="11"/>
      <name val="Franklin Gothic Book"/>
      <family val="2"/>
    </font>
    <font>
      <b/>
      <u/>
      <sz val="11"/>
      <name val="Franklin Gothic Book"/>
      <family val="2"/>
    </font>
    <font>
      <b/>
      <u/>
      <sz val="11"/>
      <color rgb="FF165B89"/>
      <name val="Franklin Gothic Book"/>
      <family val="2"/>
    </font>
    <font>
      <b/>
      <u/>
      <sz val="11"/>
      <color rgb="FF188FBB"/>
      <name val="Franklin Gothic Book"/>
      <family val="2"/>
    </font>
    <font>
      <sz val="11"/>
      <color theme="1"/>
      <name val="Franklin Gothic Book"/>
      <family val="2"/>
    </font>
    <font>
      <i/>
      <sz val="11"/>
      <color rgb="FF000000"/>
      <name val="Franklin Gothic Book"/>
      <family val="2"/>
    </font>
    <font>
      <b/>
      <sz val="11"/>
      <color rgb="FF000000"/>
      <name val="Franklin Gothic Book"/>
      <family val="2"/>
    </font>
    <font>
      <i/>
      <sz val="11"/>
      <name val="Franklin Gothic Book"/>
      <family val="2"/>
    </font>
    <font>
      <sz val="11"/>
      <name val="Franklin Gothic Book"/>
      <family val="2"/>
    </font>
    <font>
      <u/>
      <sz val="11"/>
      <color rgb="FF0070C0"/>
      <name val="Franklin Gothic Book"/>
      <family val="2"/>
    </font>
    <font>
      <u/>
      <sz val="11"/>
      <color theme="10"/>
      <name val="Franklin Gothic Book"/>
      <family val="2"/>
    </font>
    <font>
      <b/>
      <u/>
      <sz val="11"/>
      <color theme="1"/>
      <name val="Franklin Gothic Book"/>
      <family val="2"/>
    </font>
    <font>
      <b/>
      <i/>
      <sz val="11"/>
      <color theme="1"/>
      <name val="Franklin Gothic Book"/>
      <family val="2"/>
    </font>
    <font>
      <b/>
      <i/>
      <u/>
      <sz val="11"/>
      <color theme="1"/>
      <name val="Franklin Gothic Book"/>
      <family val="2"/>
    </font>
    <font>
      <i/>
      <sz val="11"/>
      <color theme="1"/>
      <name val="Franklin Gothic Book"/>
      <family val="2"/>
    </font>
    <font>
      <i/>
      <u/>
      <sz val="11"/>
      <color theme="1"/>
      <name val="Franklin Gothic Book"/>
      <family val="2"/>
    </font>
    <font>
      <b/>
      <sz val="11"/>
      <color rgb="FF165B89"/>
      <name val="Franklin Gothic Book"/>
      <family val="2"/>
    </font>
    <font>
      <b/>
      <sz val="11"/>
      <color rgb="FF000000"/>
      <name val="Wingdings"/>
      <charset val="2"/>
    </font>
    <font>
      <i/>
      <u/>
      <sz val="11"/>
      <color rgb="FF0076AF"/>
      <name val="Franklin Gothic Book"/>
      <family val="2"/>
    </font>
    <font>
      <i/>
      <sz val="11"/>
      <color theme="10"/>
      <name val="Franklin Gothic Book"/>
      <family val="2"/>
    </font>
    <font>
      <b/>
      <i/>
      <sz val="11"/>
      <color rgb="FF000000"/>
      <name val="Franklin Gothic Book"/>
      <family val="2"/>
    </font>
    <font>
      <i/>
      <u/>
      <sz val="10.5"/>
      <color theme="10"/>
      <name val="Calibri"/>
      <family val="2"/>
    </font>
    <font>
      <i/>
      <sz val="10.5"/>
      <name val="Calibri"/>
      <family val="2"/>
    </font>
    <font>
      <b/>
      <i/>
      <sz val="11"/>
      <name val="Franklin Gothic Book"/>
      <family val="2"/>
    </font>
    <font>
      <i/>
      <u/>
      <sz val="11"/>
      <color theme="10"/>
      <name val="Franklin Gothic Book"/>
      <family val="2"/>
    </font>
    <font>
      <i/>
      <u/>
      <sz val="11"/>
      <color rgb="FF000000"/>
      <name val="Franklin Gothic Book"/>
      <family val="2"/>
    </font>
    <font>
      <b/>
      <sz val="11"/>
      <color theme="1"/>
      <name val="Franklin Gothic Book"/>
      <family val="2"/>
    </font>
    <font>
      <b/>
      <sz val="11"/>
      <color theme="0"/>
      <name val="Franklin Gothic Book"/>
      <family val="2"/>
    </font>
    <font>
      <i/>
      <u/>
      <sz val="11"/>
      <name val="Franklin Gothic Book"/>
      <family val="2"/>
    </font>
    <font>
      <b/>
      <i/>
      <u/>
      <sz val="11"/>
      <name val="Franklin Gothic Book"/>
      <family val="2"/>
    </font>
    <font>
      <i/>
      <sz val="11"/>
      <color rgb="FF7F7F7F"/>
      <name val="Franklin Gothic Book"/>
      <family val="2"/>
    </font>
    <font>
      <b/>
      <i/>
      <u/>
      <sz val="18"/>
      <color theme="1"/>
      <name val="Franklin Gothic Book"/>
      <family val="2"/>
    </font>
    <font>
      <sz val="18"/>
      <color theme="1"/>
      <name val="Franklin Gothic Book"/>
      <family val="2"/>
    </font>
    <font>
      <b/>
      <i/>
      <u/>
      <sz val="11"/>
      <color theme="10"/>
      <name val="Franklin Gothic Book"/>
      <family val="2"/>
    </font>
    <font>
      <b/>
      <i/>
      <u/>
      <sz val="11"/>
      <color rgb="FF0076AF"/>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i/>
      <u/>
      <sz val="14"/>
      <color rgb="FF000000"/>
      <name val="Franklin Gothic Book"/>
      <family val="2"/>
    </font>
    <font>
      <i/>
      <u/>
      <sz val="14"/>
      <color theme="1"/>
      <name val="Franklin Gothic Book"/>
      <family val="2"/>
    </font>
    <font>
      <b/>
      <i/>
      <u/>
      <sz val="14"/>
      <color theme="1"/>
      <name val="Franklin Gothic Book"/>
      <family val="2"/>
    </font>
    <font>
      <i/>
      <u/>
      <sz val="10.5"/>
      <color theme="10"/>
      <name val="Franklin Gothic Book"/>
      <family val="2"/>
    </font>
    <font>
      <b/>
      <sz val="12"/>
      <color theme="1"/>
      <name val="Franklin Gothic Book"/>
      <family val="2"/>
    </font>
    <font>
      <i/>
      <sz val="11"/>
      <color rgb="FFFF0000"/>
      <name val="Franklin Gothic Book"/>
      <family val="2"/>
    </font>
    <font>
      <sz val="8"/>
      <name val="Calibri"/>
      <family val="2"/>
    </font>
    <font>
      <sz val="11"/>
      <color theme="1"/>
      <name val="Franklin Gothic Book"/>
      <family val="2"/>
    </font>
    <font>
      <b/>
      <i/>
      <sz val="11"/>
      <color rgb="FFFF0000"/>
      <name val="Franklin Gothic Book"/>
      <family val="2"/>
    </font>
    <font>
      <u/>
      <sz val="10.5"/>
      <color rgb="FFFF0000"/>
      <name val="Calibri"/>
      <family val="2"/>
    </font>
    <font>
      <i/>
      <u/>
      <sz val="11"/>
      <color rgb="FFFF0000"/>
      <name val="Franklin Gothic Book"/>
      <family val="2"/>
    </font>
    <font>
      <sz val="11"/>
      <color rgb="FFFF0000"/>
      <name val="Franklin Gothic Book"/>
      <family val="2"/>
    </font>
    <font>
      <sz val="11"/>
      <name val="Franklin Gothic Book"/>
    </font>
    <font>
      <i/>
      <sz val="11"/>
      <name val="Franklin Gothic Book"/>
    </font>
  </fonts>
  <fills count="13">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rgb="FFF6A70A"/>
        <bgColor indexed="64"/>
      </patternFill>
    </fill>
    <fill>
      <patternFill patternType="solid">
        <fgColor theme="2"/>
        <bgColor theme="4" tint="0.79998168889431442"/>
      </patternFill>
    </fill>
    <fill>
      <patternFill patternType="solid">
        <fgColor rgb="FF165B89"/>
        <bgColor theme="4"/>
      </patternFill>
    </fill>
    <fill>
      <patternFill patternType="solid">
        <fgColor rgb="FFE7E6E6"/>
        <bgColor rgb="FF000000"/>
      </patternFill>
    </fill>
    <fill>
      <patternFill patternType="solid">
        <fgColor rgb="FFF6A70A"/>
        <bgColor rgb="FF000000"/>
      </patternFill>
    </fill>
    <fill>
      <patternFill patternType="solid">
        <fgColor rgb="FF00B0F0"/>
        <bgColor indexed="64"/>
      </patternFill>
    </fill>
  </fills>
  <borders count="49">
    <border>
      <left/>
      <right/>
      <top/>
      <bottom/>
      <diagonal/>
    </border>
    <border>
      <left/>
      <right/>
      <top style="thin">
        <color indexed="64"/>
      </top>
      <bottom/>
      <diagonal/>
    </border>
    <border>
      <left/>
      <right/>
      <top/>
      <bottom style="medium">
        <color indexed="64"/>
      </bottom>
      <diagonal/>
    </border>
    <border>
      <left style="medium">
        <color theme="0"/>
      </left>
      <right style="medium">
        <color theme="0"/>
      </right>
      <top style="medium">
        <color theme="0"/>
      </top>
      <bottom style="medium">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right style="thin">
        <color theme="0"/>
      </right>
      <top style="thin">
        <color indexed="64"/>
      </top>
      <bottom/>
      <diagonal/>
    </border>
    <border>
      <left style="thin">
        <color theme="0"/>
      </left>
      <right/>
      <top style="thin">
        <color indexed="64"/>
      </top>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medium">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thin">
        <color indexed="64"/>
      </top>
      <bottom style="double">
        <color indexed="64"/>
      </bottom>
      <diagonal/>
    </border>
    <border>
      <left/>
      <right/>
      <top/>
      <bottom style="thin">
        <color indexed="64"/>
      </bottom>
      <diagonal/>
    </border>
    <border>
      <left/>
      <right/>
      <top/>
      <bottom style="medium">
        <color theme="0"/>
      </bottom>
      <diagonal/>
    </border>
    <border>
      <left style="thin">
        <color theme="0"/>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theme="0"/>
      </right>
      <top style="medium">
        <color indexed="64"/>
      </top>
      <bottom style="medium">
        <color indexed="64"/>
      </bottom>
      <diagonal/>
    </border>
    <border>
      <left/>
      <right/>
      <top style="thin">
        <color indexed="64"/>
      </top>
      <bottom style="thin">
        <color indexed="64"/>
      </bottom>
      <diagonal/>
    </border>
    <border>
      <left style="thin">
        <color theme="0"/>
      </left>
      <right/>
      <top/>
      <bottom style="thin">
        <color indexed="64"/>
      </bottom>
      <diagonal/>
    </border>
    <border>
      <left/>
      <right/>
      <top style="medium">
        <color rgb="FF1BC2EE"/>
      </top>
      <bottom/>
      <diagonal/>
    </border>
    <border>
      <left style="medium">
        <color theme="0"/>
      </left>
      <right/>
      <top/>
      <bottom/>
      <diagonal/>
    </border>
    <border>
      <left/>
      <right/>
      <top/>
      <bottom style="medium">
        <color rgb="FF1BC2EE"/>
      </bottom>
      <diagonal/>
    </border>
    <border>
      <left style="medium">
        <color theme="0"/>
      </left>
      <right/>
      <top/>
      <bottom style="medium">
        <color theme="0"/>
      </bottom>
      <diagonal/>
    </border>
    <border>
      <left/>
      <right/>
      <top style="medium">
        <color indexed="64"/>
      </top>
      <bottom style="medium">
        <color theme="0"/>
      </bottom>
      <diagonal/>
    </border>
    <border>
      <left/>
      <right/>
      <top style="medium">
        <color theme="0"/>
      </top>
      <bottom style="medium">
        <color rgb="FF1BC2EE"/>
      </bottom>
      <diagonal/>
    </border>
    <border>
      <left/>
      <right/>
      <top/>
      <bottom style="thin">
        <color rgb="FF188FBB"/>
      </bottom>
      <diagonal/>
    </border>
    <border>
      <left style="medium">
        <color theme="0"/>
      </left>
      <right/>
      <top style="medium">
        <color theme="0"/>
      </top>
      <bottom/>
      <diagonal/>
    </border>
    <border>
      <left/>
      <right/>
      <top style="medium">
        <color theme="0"/>
      </top>
      <bottom/>
      <diagonal/>
    </border>
  </borders>
  <cellStyleXfs count="8">
    <xf numFmtId="0" fontId="0" fillId="0" borderId="0"/>
    <xf numFmtId="165" fontId="5" fillId="0" borderId="0" applyFont="0" applyFill="0" applyBorder="0" applyAlignment="0" applyProtection="0"/>
    <xf numFmtId="0" fontId="8" fillId="0" borderId="0" applyNumberFormat="0" applyFill="0" applyBorder="0" applyAlignment="0" applyProtection="0"/>
    <xf numFmtId="0" fontId="9" fillId="0" borderId="0"/>
    <xf numFmtId="0" fontId="10" fillId="0" borderId="0" applyNumberFormat="0" applyFill="0" applyBorder="0" applyAlignment="0" applyProtection="0"/>
    <xf numFmtId="0" fontId="12" fillId="0" borderId="0" applyNumberFormat="0" applyFill="0" applyBorder="0" applyAlignment="0" applyProtection="0"/>
    <xf numFmtId="9" fontId="5" fillId="0" borderId="0" applyFont="0" applyFill="0" applyBorder="0" applyAlignment="0" applyProtection="0"/>
    <xf numFmtId="164" fontId="1" fillId="0" borderId="0" applyFont="0" applyFill="0" applyBorder="0" applyAlignment="0" applyProtection="0"/>
  </cellStyleXfs>
  <cellXfs count="383">
    <xf numFmtId="0" fontId="0" fillId="0" borderId="0" xfId="0"/>
    <xf numFmtId="0" fontId="7" fillId="0" borderId="0" xfId="0" applyFont="1"/>
    <xf numFmtId="0" fontId="0" fillId="0" borderId="7" xfId="0" applyBorder="1"/>
    <xf numFmtId="0" fontId="0" fillId="0" borderId="8" xfId="0" applyBorder="1"/>
    <xf numFmtId="49" fontId="11" fillId="0" borderId="0" xfId="0" applyNumberFormat="1" applyFont="1" applyAlignment="1">
      <alignment horizontal="left"/>
    </xf>
    <xf numFmtId="49" fontId="0" fillId="0" borderId="0" xfId="0" applyNumberFormat="1"/>
    <xf numFmtId="0" fontId="13" fillId="0" borderId="0" xfId="0" quotePrefix="1" applyFont="1"/>
    <xf numFmtId="0" fontId="14" fillId="0" borderId="0" xfId="3" applyFont="1" applyAlignment="1">
      <alignment horizontal="left" vertical="center"/>
    </xf>
    <xf numFmtId="0" fontId="16" fillId="0" borderId="0" xfId="3" applyFont="1" applyAlignment="1">
      <alignment vertical="center"/>
    </xf>
    <xf numFmtId="0" fontId="19" fillId="0" borderId="0" xfId="3" applyFont="1" applyAlignment="1">
      <alignment horizontal="left" vertical="center"/>
    </xf>
    <xf numFmtId="0" fontId="15" fillId="0" borderId="0" xfId="3" applyFont="1" applyAlignment="1">
      <alignment vertical="center"/>
    </xf>
    <xf numFmtId="0" fontId="18" fillId="0" borderId="0" xfId="3" applyFont="1" applyAlignment="1">
      <alignment vertical="center"/>
    </xf>
    <xf numFmtId="0" fontId="23" fillId="0" borderId="0" xfId="0" applyFont="1"/>
    <xf numFmtId="0" fontId="20" fillId="0" borderId="0" xfId="3" applyFont="1" applyAlignment="1">
      <alignment horizontal="left" vertical="center"/>
    </xf>
    <xf numFmtId="0" fontId="18" fillId="0" borderId="4" xfId="3" applyFont="1" applyBorder="1" applyAlignment="1">
      <alignment vertical="center"/>
    </xf>
    <xf numFmtId="0" fontId="25" fillId="0" borderId="0" xfId="0" applyFont="1"/>
    <xf numFmtId="0" fontId="17" fillId="0" borderId="0" xfId="3" applyFont="1" applyAlignment="1">
      <alignment vertical="center"/>
    </xf>
    <xf numFmtId="0" fontId="34" fillId="0" borderId="0" xfId="3" applyFont="1" applyAlignment="1">
      <alignment horizontal="left" vertical="center"/>
    </xf>
    <xf numFmtId="0" fontId="4" fillId="0" borderId="0" xfId="0" applyFont="1"/>
    <xf numFmtId="0" fontId="34" fillId="0" borderId="0" xfId="3" applyFont="1" applyAlignment="1">
      <alignment horizontal="right" vertical="center"/>
    </xf>
    <xf numFmtId="0" fontId="34" fillId="5" borderId="0" xfId="3" applyFont="1" applyFill="1" applyAlignment="1">
      <alignment horizontal="left" vertical="center"/>
    </xf>
    <xf numFmtId="0" fontId="25" fillId="5" borderId="0" xfId="3" applyFont="1" applyFill="1" applyAlignment="1">
      <alignment vertical="center"/>
    </xf>
    <xf numFmtId="0" fontId="40" fillId="5" borderId="0" xfId="2" applyFont="1" applyFill="1" applyBorder="1" applyAlignment="1"/>
    <xf numFmtId="0" fontId="31" fillId="4" borderId="35" xfId="3" applyFont="1" applyFill="1" applyBorder="1" applyAlignment="1">
      <alignment horizontal="left" vertical="center"/>
    </xf>
    <xf numFmtId="0" fontId="31" fillId="0" borderId="35" xfId="3" applyFont="1" applyBorder="1" applyAlignment="1">
      <alignment horizontal="left" vertical="center"/>
    </xf>
    <xf numFmtId="0" fontId="41" fillId="5" borderId="0" xfId="3" applyFont="1" applyFill="1" applyAlignment="1">
      <alignment horizontal="left" vertical="center"/>
    </xf>
    <xf numFmtId="0" fontId="25" fillId="0" borderId="0" xfId="3" applyFont="1" applyAlignment="1">
      <alignment vertical="center"/>
    </xf>
    <xf numFmtId="0" fontId="40" fillId="0" borderId="0" xfId="4" applyFont="1" applyFill="1" applyBorder="1" applyAlignment="1"/>
    <xf numFmtId="0" fontId="44" fillId="0" borderId="0" xfId="3" applyFont="1" applyAlignment="1">
      <alignment vertical="center" wrapText="1"/>
    </xf>
    <xf numFmtId="0" fontId="36" fillId="0" borderId="40" xfId="3" applyFont="1" applyBorder="1" applyAlignment="1">
      <alignment horizontal="left" vertical="center"/>
    </xf>
    <xf numFmtId="0" fontId="44" fillId="0" borderId="40" xfId="3" applyFont="1" applyBorder="1" applyAlignment="1">
      <alignment horizontal="left" vertical="center"/>
    </xf>
    <xf numFmtId="0" fontId="35" fillId="0" borderId="40" xfId="3" applyFont="1" applyBorder="1" applyAlignment="1">
      <alignment vertical="center"/>
    </xf>
    <xf numFmtId="0" fontId="44" fillId="0" borderId="0" xfId="3" applyFont="1" applyAlignment="1">
      <alignment horizontal="left" vertical="center"/>
    </xf>
    <xf numFmtId="0" fontId="36" fillId="0" borderId="0" xfId="3" applyFont="1" applyAlignment="1">
      <alignment horizontal="left" vertical="center"/>
    </xf>
    <xf numFmtId="0" fontId="35" fillId="0" borderId="0" xfId="3" applyFont="1" applyAlignment="1">
      <alignment vertical="center"/>
    </xf>
    <xf numFmtId="0" fontId="48" fillId="0" borderId="0" xfId="3" applyFont="1" applyAlignment="1">
      <alignment vertical="center"/>
    </xf>
    <xf numFmtId="0" fontId="36" fillId="0" borderId="0" xfId="3" applyFont="1" applyAlignment="1">
      <alignment vertical="center"/>
    </xf>
    <xf numFmtId="0" fontId="35" fillId="0" borderId="0" xfId="3" applyFont="1" applyAlignment="1">
      <alignment horizontal="left" vertical="center"/>
    </xf>
    <xf numFmtId="0" fontId="34" fillId="0" borderId="0" xfId="0" applyFont="1"/>
    <xf numFmtId="0" fontId="35" fillId="6" borderId="0" xfId="3" applyFont="1" applyFill="1" applyAlignment="1">
      <alignment horizontal="left" vertical="center"/>
    </xf>
    <xf numFmtId="0" fontId="25" fillId="6" borderId="0" xfId="3" applyFont="1" applyFill="1" applyAlignment="1">
      <alignment horizontal="left" vertical="center"/>
    </xf>
    <xf numFmtId="0" fontId="34" fillId="6" borderId="0" xfId="3" applyFont="1" applyFill="1" applyAlignment="1">
      <alignment horizontal="left" vertical="center"/>
    </xf>
    <xf numFmtId="0" fontId="34" fillId="6" borderId="0" xfId="3" applyFont="1" applyFill="1" applyAlignment="1">
      <alignment vertical="center"/>
    </xf>
    <xf numFmtId="0" fontId="37" fillId="6" borderId="0" xfId="3" applyFont="1" applyFill="1" applyAlignment="1">
      <alignment vertical="center"/>
    </xf>
    <xf numFmtId="0" fontId="35" fillId="6" borderId="0" xfId="3" applyFont="1" applyFill="1" applyAlignment="1">
      <alignment vertical="center"/>
    </xf>
    <xf numFmtId="0" fontId="38" fillId="6" borderId="0" xfId="3" applyFont="1" applyFill="1" applyAlignment="1">
      <alignment horizontal="left" vertical="center"/>
    </xf>
    <xf numFmtId="0" fontId="35" fillId="6" borderId="0" xfId="3" applyFont="1" applyFill="1" applyAlignment="1">
      <alignment horizontal="left" vertical="center" wrapText="1" indent="2"/>
    </xf>
    <xf numFmtId="0" fontId="30" fillId="6" borderId="0" xfId="3" applyFont="1" applyFill="1" applyAlignment="1">
      <alignment vertical="center"/>
    </xf>
    <xf numFmtId="0" fontId="35" fillId="6" borderId="0" xfId="3" applyFont="1" applyFill="1" applyAlignment="1">
      <alignment vertical="center" wrapText="1"/>
    </xf>
    <xf numFmtId="0" fontId="38" fillId="6" borderId="0" xfId="3" applyFont="1" applyFill="1" applyAlignment="1">
      <alignment vertical="center"/>
    </xf>
    <xf numFmtId="0" fontId="25" fillId="6" borderId="0" xfId="3" applyFont="1" applyFill="1" applyAlignment="1">
      <alignment vertical="center"/>
    </xf>
    <xf numFmtId="0" fontId="31" fillId="6" borderId="0" xfId="3" applyFont="1" applyFill="1" applyAlignment="1">
      <alignment vertical="center"/>
    </xf>
    <xf numFmtId="0" fontId="36" fillId="6" borderId="0" xfId="3" applyFont="1" applyFill="1" applyAlignment="1">
      <alignment vertical="center"/>
    </xf>
    <xf numFmtId="0" fontId="38" fillId="6" borderId="0" xfId="3" applyFont="1" applyFill="1" applyAlignment="1">
      <alignment horizontal="left" vertical="center" indent="2"/>
    </xf>
    <xf numFmtId="0" fontId="41" fillId="7" borderId="35" xfId="3" applyFont="1" applyFill="1" applyBorder="1" applyAlignment="1">
      <alignment horizontal="left" vertical="center"/>
    </xf>
    <xf numFmtId="0" fontId="40" fillId="6" borderId="0" xfId="4" applyFont="1" applyFill="1" applyBorder="1" applyAlignment="1"/>
    <xf numFmtId="0" fontId="42" fillId="6" borderId="24" xfId="3" applyFont="1" applyFill="1" applyBorder="1" applyAlignment="1">
      <alignment vertical="center" wrapText="1"/>
    </xf>
    <xf numFmtId="0" fontId="44" fillId="6" borderId="25" xfId="3" applyFont="1" applyFill="1" applyBorder="1" applyAlignment="1">
      <alignment vertical="center" wrapText="1"/>
    </xf>
    <xf numFmtId="0" fontId="45" fillId="6" borderId="26" xfId="3" applyFont="1" applyFill="1" applyBorder="1" applyAlignment="1">
      <alignment vertical="center" wrapText="1"/>
    </xf>
    <xf numFmtId="0" fontId="42" fillId="6" borderId="27" xfId="3" applyFont="1" applyFill="1" applyBorder="1" applyAlignment="1">
      <alignment vertical="center" wrapText="1"/>
    </xf>
    <xf numFmtId="0" fontId="44" fillId="6" borderId="1" xfId="3" applyFont="1" applyFill="1" applyBorder="1" applyAlignment="1">
      <alignment vertical="center" wrapText="1"/>
    </xf>
    <xf numFmtId="0" fontId="44" fillId="6" borderId="28" xfId="3" applyFont="1" applyFill="1" applyBorder="1" applyAlignment="1">
      <alignment vertical="center" wrapText="1"/>
    </xf>
    <xf numFmtId="0" fontId="44" fillId="6" borderId="31" xfId="3" applyFont="1" applyFill="1" applyBorder="1" applyAlignment="1">
      <alignment vertical="center" wrapText="1"/>
    </xf>
    <xf numFmtId="0" fontId="44" fillId="6" borderId="0" xfId="3" applyFont="1" applyFill="1" applyAlignment="1">
      <alignment vertical="center" wrapText="1"/>
    </xf>
    <xf numFmtId="0" fontId="44" fillId="6" borderId="32" xfId="3" applyFont="1" applyFill="1" applyBorder="1" applyAlignment="1">
      <alignment vertical="center" wrapText="1"/>
    </xf>
    <xf numFmtId="0" fontId="45" fillId="6" borderId="31" xfId="3" applyFont="1" applyFill="1" applyBorder="1" applyAlignment="1">
      <alignment vertical="center" wrapText="1"/>
    </xf>
    <xf numFmtId="0" fontId="45" fillId="6" borderId="29" xfId="3" applyFont="1" applyFill="1" applyBorder="1" applyAlignment="1">
      <alignment vertical="center" wrapText="1"/>
    </xf>
    <xf numFmtId="0" fontId="44" fillId="6" borderId="21" xfId="3" applyFont="1" applyFill="1" applyBorder="1" applyAlignment="1">
      <alignment vertical="center" wrapText="1"/>
    </xf>
    <xf numFmtId="0" fontId="44" fillId="6" borderId="30" xfId="3" applyFont="1" applyFill="1" applyBorder="1" applyAlignment="1">
      <alignment vertical="center" wrapText="1"/>
    </xf>
    <xf numFmtId="0" fontId="41" fillId="0" borderId="0" xfId="3" applyFont="1" applyAlignment="1">
      <alignment horizontal="left" vertical="center"/>
    </xf>
    <xf numFmtId="0" fontId="36" fillId="0" borderId="9" xfId="3" applyFont="1" applyBorder="1" applyAlignment="1" applyProtection="1">
      <alignment vertical="center"/>
      <protection locked="0"/>
    </xf>
    <xf numFmtId="0" fontId="34" fillId="0" borderId="2" xfId="3" applyFont="1" applyBorder="1" applyAlignment="1">
      <alignment horizontal="left" vertical="center"/>
    </xf>
    <xf numFmtId="0" fontId="35" fillId="0" borderId="2" xfId="3" applyFont="1" applyBorder="1" applyAlignment="1">
      <alignment horizontal="left" vertical="center"/>
    </xf>
    <xf numFmtId="0" fontId="35" fillId="0" borderId="4" xfId="3" applyFont="1" applyBorder="1" applyAlignment="1" applyProtection="1">
      <alignment horizontal="left" vertical="center" indent="2"/>
      <protection locked="0"/>
    </xf>
    <xf numFmtId="0" fontId="44" fillId="4" borderId="6" xfId="3" applyFont="1" applyFill="1" applyBorder="1" applyAlignment="1">
      <alignment horizontal="left" vertical="center"/>
    </xf>
    <xf numFmtId="0" fontId="25" fillId="0" borderId="4" xfId="3" applyFont="1" applyBorder="1" applyAlignment="1" applyProtection="1">
      <alignment horizontal="left" vertical="center" indent="2"/>
      <protection locked="0"/>
    </xf>
    <xf numFmtId="0" fontId="35" fillId="0" borderId="5" xfId="3" applyFont="1" applyBorder="1" applyAlignment="1">
      <alignment vertical="center"/>
    </xf>
    <xf numFmtId="0" fontId="44" fillId="0" borderId="2" xfId="3" applyFont="1" applyBorder="1" applyAlignment="1">
      <alignment horizontal="left" vertical="center"/>
    </xf>
    <xf numFmtId="0" fontId="35" fillId="0" borderId="10" xfId="3" applyFont="1" applyBorder="1" applyAlignment="1">
      <alignment vertical="center"/>
    </xf>
    <xf numFmtId="0" fontId="44" fillId="4" borderId="11" xfId="3" applyFont="1" applyFill="1" applyBorder="1" applyAlignment="1">
      <alignment horizontal="left" vertical="center"/>
    </xf>
    <xf numFmtId="0" fontId="35" fillId="0" borderId="9" xfId="3" applyFont="1" applyBorder="1" applyAlignment="1" applyProtection="1">
      <alignment horizontal="left" vertical="center" indent="2"/>
      <protection locked="0"/>
    </xf>
    <xf numFmtId="0" fontId="34" fillId="2" borderId="16" xfId="3" applyFont="1" applyFill="1" applyBorder="1" applyAlignment="1">
      <alignment horizontal="left" vertical="center"/>
    </xf>
    <xf numFmtId="0" fontId="35" fillId="0" borderId="4" xfId="3" applyFont="1" applyBorder="1" applyAlignment="1" applyProtection="1">
      <alignment horizontal="left" vertical="center" wrapText="1" indent="2"/>
      <protection locked="0"/>
    </xf>
    <xf numFmtId="0" fontId="35" fillId="0" borderId="12" xfId="3" applyFont="1" applyBorder="1" applyAlignment="1" applyProtection="1">
      <alignment horizontal="left" vertical="center" wrapText="1" indent="2"/>
      <protection locked="0"/>
    </xf>
    <xf numFmtId="0" fontId="44" fillId="0" borderId="1" xfId="3" applyFont="1" applyBorder="1" applyAlignment="1">
      <alignment horizontal="left" vertical="center"/>
    </xf>
    <xf numFmtId="0" fontId="44" fillId="4" borderId="1" xfId="3" applyFont="1" applyFill="1" applyBorder="1" applyAlignment="1">
      <alignment horizontal="left" vertical="center"/>
    </xf>
    <xf numFmtId="0" fontId="44" fillId="4" borderId="0" xfId="3" applyFont="1" applyFill="1" applyAlignment="1">
      <alignment horizontal="left" vertical="center"/>
    </xf>
    <xf numFmtId="0" fontId="44" fillId="0" borderId="12" xfId="3" applyFont="1" applyBorder="1" applyAlignment="1">
      <alignment horizontal="left" vertical="center"/>
    </xf>
    <xf numFmtId="0" fontId="44" fillId="4" borderId="13" xfId="3" applyFont="1" applyFill="1" applyBorder="1" applyAlignment="1">
      <alignment horizontal="left" vertical="center"/>
    </xf>
    <xf numFmtId="0" fontId="44" fillId="0" borderId="11" xfId="3" applyFont="1" applyBorder="1" applyAlignment="1">
      <alignment horizontal="left" vertical="center"/>
    </xf>
    <xf numFmtId="0" fontId="48" fillId="4" borderId="2" xfId="3" applyFont="1" applyFill="1" applyBorder="1" applyAlignment="1">
      <alignment vertical="center"/>
    </xf>
    <xf numFmtId="0" fontId="34" fillId="0" borderId="23" xfId="3" applyFont="1" applyBorder="1" applyAlignment="1">
      <alignment horizontal="left" vertical="center"/>
    </xf>
    <xf numFmtId="0" fontId="34" fillId="0" borderId="16" xfId="3" applyFont="1" applyBorder="1" applyAlignment="1">
      <alignment horizontal="left" vertical="center"/>
    </xf>
    <xf numFmtId="0" fontId="35" fillId="0" borderId="0" xfId="3" applyFont="1" applyAlignment="1">
      <alignment horizontal="left" vertical="center" indent="1"/>
    </xf>
    <xf numFmtId="0" fontId="35" fillId="0" borderId="2" xfId="3" applyFont="1" applyBorder="1" applyAlignment="1">
      <alignment horizontal="left" vertical="center" indent="1"/>
    </xf>
    <xf numFmtId="0" fontId="48" fillId="4" borderId="0" xfId="3" applyFont="1" applyFill="1" applyAlignment="1">
      <alignment vertical="center"/>
    </xf>
    <xf numFmtId="0" fontId="35" fillId="0" borderId="4" xfId="3" applyFont="1" applyBorder="1" applyAlignment="1" applyProtection="1">
      <alignment horizontal="left" vertical="center" indent="4"/>
      <protection locked="0"/>
    </xf>
    <xf numFmtId="0" fontId="35" fillId="0" borderId="4" xfId="3" applyFont="1" applyBorder="1" applyAlignment="1" applyProtection="1">
      <alignment horizontal="left" vertical="center" indent="6"/>
      <protection locked="0"/>
    </xf>
    <xf numFmtId="0" fontId="44" fillId="0" borderId="39" xfId="3" applyFont="1" applyBorder="1" applyAlignment="1">
      <alignment horizontal="left" vertical="center"/>
    </xf>
    <xf numFmtId="0" fontId="44" fillId="4" borderId="21" xfId="3" applyFont="1" applyFill="1" applyBorder="1" applyAlignment="1">
      <alignment horizontal="left" vertical="center"/>
    </xf>
    <xf numFmtId="0" fontId="49" fillId="0" borderId="1" xfId="2" applyFont="1" applyFill="1" applyBorder="1" applyAlignment="1" applyProtection="1">
      <alignment horizontal="left" vertical="center" indent="2"/>
      <protection locked="0"/>
    </xf>
    <xf numFmtId="0" fontId="35" fillId="0" borderId="0" xfId="3" applyFont="1" applyAlignment="1" applyProtection="1">
      <alignment horizontal="left" vertical="center" indent="4"/>
      <protection locked="0"/>
    </xf>
    <xf numFmtId="10" fontId="35" fillId="0" borderId="5" xfId="3" applyNumberFormat="1" applyFont="1" applyBorder="1" applyAlignment="1">
      <alignment horizontal="left" vertical="center"/>
    </xf>
    <xf numFmtId="0" fontId="44" fillId="0" borderId="6" xfId="3" applyFont="1" applyBorder="1" applyAlignment="1">
      <alignment horizontal="left" vertical="center"/>
    </xf>
    <xf numFmtId="0" fontId="36" fillId="0" borderId="23" xfId="3" applyFont="1" applyBorder="1" applyAlignment="1" applyProtection="1">
      <alignment vertical="center"/>
      <protection locked="0"/>
    </xf>
    <xf numFmtId="0" fontId="42" fillId="0" borderId="16" xfId="3" applyFont="1" applyBorder="1" applyAlignment="1">
      <alignment horizontal="left" vertical="center"/>
    </xf>
    <xf numFmtId="0" fontId="50" fillId="0" borderId="16" xfId="3" applyFont="1" applyBorder="1" applyAlignment="1">
      <alignment vertical="center"/>
    </xf>
    <xf numFmtId="0" fontId="35" fillId="0" borderId="9" xfId="3" applyFont="1" applyBorder="1" applyAlignment="1" applyProtection="1">
      <alignment vertical="center"/>
      <protection locked="0"/>
    </xf>
    <xf numFmtId="0" fontId="35" fillId="7" borderId="5" xfId="3" applyFont="1" applyFill="1" applyBorder="1" applyAlignment="1">
      <alignment vertical="center"/>
    </xf>
    <xf numFmtId="167" fontId="35" fillId="7" borderId="5" xfId="3" applyNumberFormat="1" applyFont="1" applyFill="1" applyBorder="1" applyAlignment="1">
      <alignment vertical="center"/>
    </xf>
    <xf numFmtId="0" fontId="35" fillId="7" borderId="0" xfId="3" applyFont="1" applyFill="1" applyAlignment="1">
      <alignment vertical="center"/>
    </xf>
    <xf numFmtId="167" fontId="35" fillId="7" borderId="0" xfId="3" applyNumberFormat="1" applyFont="1" applyFill="1" applyAlignment="1">
      <alignment vertical="center"/>
    </xf>
    <xf numFmtId="0" fontId="40" fillId="7" borderId="2" xfId="4" applyFont="1" applyFill="1" applyBorder="1" applyAlignment="1">
      <alignment vertical="center"/>
    </xf>
    <xf numFmtId="0" fontId="35" fillId="7" borderId="36" xfId="3" applyFont="1" applyFill="1" applyBorder="1" applyAlignment="1">
      <alignment vertical="center" wrapText="1"/>
    </xf>
    <xf numFmtId="0" fontId="35" fillId="7" borderId="1" xfId="3" applyFont="1" applyFill="1" applyBorder="1" applyAlignment="1">
      <alignment vertical="center"/>
    </xf>
    <xf numFmtId="0" fontId="17" fillId="6" borderId="0" xfId="3" applyFont="1" applyFill="1" applyAlignment="1">
      <alignment vertical="center"/>
    </xf>
    <xf numFmtId="0" fontId="36" fillId="0" borderId="2" xfId="3" applyFont="1" applyBorder="1" applyAlignment="1" applyProtection="1">
      <alignment vertical="center"/>
      <protection locked="0"/>
    </xf>
    <xf numFmtId="0" fontId="42" fillId="0" borderId="2" xfId="3" applyFont="1" applyBorder="1" applyAlignment="1">
      <alignment horizontal="left" vertical="center"/>
    </xf>
    <xf numFmtId="10" fontId="50" fillId="0" borderId="2" xfId="3" applyNumberFormat="1" applyFont="1" applyBorder="1" applyAlignment="1">
      <alignment vertical="center"/>
    </xf>
    <xf numFmtId="0" fontId="35" fillId="0" borderId="9" xfId="3" applyFont="1" applyBorder="1" applyAlignment="1" applyProtection="1">
      <alignment horizontal="left" vertical="center" indent="4"/>
      <protection locked="0"/>
    </xf>
    <xf numFmtId="0" fontId="35" fillId="7" borderId="2" xfId="3" applyFont="1" applyFill="1" applyBorder="1" applyAlignment="1">
      <alignment vertical="center"/>
    </xf>
    <xf numFmtId="0" fontId="44" fillId="4" borderId="2" xfId="3" applyFont="1" applyFill="1" applyBorder="1" applyAlignment="1">
      <alignment horizontal="left" vertical="center"/>
    </xf>
    <xf numFmtId="0" fontId="54" fillId="0" borderId="0" xfId="2" applyFont="1" applyFill="1"/>
    <xf numFmtId="0" fontId="25" fillId="0" borderId="0" xfId="3" applyFont="1" applyAlignment="1">
      <alignment horizontal="left" vertical="center"/>
    </xf>
    <xf numFmtId="0" fontId="29" fillId="0" borderId="24" xfId="2" applyFont="1" applyFill="1" applyBorder="1" applyAlignment="1">
      <alignment horizontal="left" vertical="center" wrapText="1"/>
    </xf>
    <xf numFmtId="0" fontId="35" fillId="0" borderId="24" xfId="3" applyFont="1" applyBorder="1" applyAlignment="1">
      <alignment vertical="center" wrapText="1"/>
    </xf>
    <xf numFmtId="0" fontId="34" fillId="4" borderId="24" xfId="3" applyFont="1" applyFill="1" applyBorder="1" applyAlignment="1">
      <alignment horizontal="left" vertical="center"/>
    </xf>
    <xf numFmtId="0" fontId="35" fillId="0" borderId="25" xfId="3" applyFont="1" applyBorder="1" applyAlignment="1">
      <alignment horizontal="left" vertical="center" indent="1"/>
    </xf>
    <xf numFmtId="0" fontId="35" fillId="0" borderId="25" xfId="3" applyFont="1" applyBorder="1" applyAlignment="1">
      <alignment vertical="center" wrapText="1"/>
    </xf>
    <xf numFmtId="0" fontId="34" fillId="4" borderId="25" xfId="3" applyFont="1" applyFill="1" applyBorder="1" applyAlignment="1">
      <alignment horizontal="left" vertical="center"/>
    </xf>
    <xf numFmtId="0" fontId="35" fillId="0" borderId="25" xfId="3" applyFont="1" applyBorder="1" applyAlignment="1">
      <alignment horizontal="left" vertical="center" indent="3"/>
    </xf>
    <xf numFmtId="0" fontId="35" fillId="0" borderId="26" xfId="3" applyFont="1" applyBorder="1" applyAlignment="1">
      <alignment horizontal="left" vertical="center" indent="3"/>
    </xf>
    <xf numFmtId="0" fontId="34" fillId="4" borderId="26" xfId="3" applyFont="1" applyFill="1" applyBorder="1" applyAlignment="1">
      <alignment horizontal="left" vertical="center"/>
    </xf>
    <xf numFmtId="0" fontId="34" fillId="0" borderId="32" xfId="3" applyFont="1" applyBorder="1" applyAlignment="1">
      <alignment horizontal="left" vertical="center"/>
    </xf>
    <xf numFmtId="0" fontId="35" fillId="0" borderId="0" xfId="3" applyFont="1" applyAlignment="1">
      <alignment horizontal="left" vertical="center" indent="5"/>
    </xf>
    <xf numFmtId="0" fontId="34" fillId="0" borderId="25" xfId="3" applyFont="1" applyBorder="1" applyAlignment="1">
      <alignment horizontal="left" vertical="center"/>
    </xf>
    <xf numFmtId="0" fontId="35" fillId="0" borderId="31" xfId="3" applyFont="1" applyBorder="1" applyAlignment="1">
      <alignment horizontal="left" vertical="center" indent="5"/>
    </xf>
    <xf numFmtId="0" fontId="35" fillId="0" borderId="31" xfId="3" applyFont="1" applyBorder="1" applyAlignment="1">
      <alignment horizontal="left" vertical="center" indent="1"/>
    </xf>
    <xf numFmtId="0" fontId="35" fillId="0" borderId="38" xfId="3" applyFont="1" applyBorder="1" applyAlignment="1">
      <alignment horizontal="left" vertical="center"/>
    </xf>
    <xf numFmtId="0" fontId="34" fillId="0" borderId="38" xfId="3" applyFont="1" applyBorder="1" applyAlignment="1">
      <alignment horizontal="left" vertical="center"/>
    </xf>
    <xf numFmtId="0" fontId="38" fillId="0" borderId="24" xfId="3" applyFont="1" applyBorder="1" applyAlignment="1">
      <alignment vertical="center"/>
    </xf>
    <xf numFmtId="0" fontId="35" fillId="0" borderId="26" xfId="3" applyFont="1" applyBorder="1" applyAlignment="1">
      <alignment horizontal="left" vertical="center" indent="1"/>
    </xf>
    <xf numFmtId="0" fontId="34" fillId="0" borderId="24" xfId="3" applyFont="1" applyBorder="1" applyAlignment="1">
      <alignment vertical="center"/>
    </xf>
    <xf numFmtId="0" fontId="35" fillId="0" borderId="25" xfId="3" applyFont="1" applyBorder="1" applyAlignment="1">
      <alignment horizontal="left" vertical="center" wrapText="1" indent="1"/>
    </xf>
    <xf numFmtId="0" fontId="35" fillId="0" borderId="25" xfId="3" applyFont="1" applyBorder="1" applyAlignment="1">
      <alignment horizontal="left" vertical="center" wrapText="1" indent="3"/>
    </xf>
    <xf numFmtId="0" fontId="35" fillId="0" borderId="26" xfId="3" applyFont="1" applyBorder="1" applyAlignment="1">
      <alignment horizontal="left" vertical="center" wrapText="1" indent="3"/>
    </xf>
    <xf numFmtId="0" fontId="35" fillId="0" borderId="26" xfId="3" applyFont="1" applyBorder="1" applyAlignment="1">
      <alignment horizontal="left" vertical="center" wrapText="1" indent="1"/>
    </xf>
    <xf numFmtId="0" fontId="25" fillId="0" borderId="24" xfId="3" applyFont="1" applyBorder="1" applyAlignment="1">
      <alignment vertical="center"/>
    </xf>
    <xf numFmtId="0" fontId="37" fillId="0" borderId="25" xfId="2" applyFont="1" applyFill="1" applyBorder="1" applyAlignment="1">
      <alignment horizontal="left" vertical="center" wrapText="1" indent="1"/>
    </xf>
    <xf numFmtId="0" fontId="37" fillId="0" borderId="26" xfId="2" applyFont="1" applyFill="1" applyBorder="1" applyAlignment="1">
      <alignment horizontal="left" vertical="center" wrapText="1" indent="1"/>
    </xf>
    <xf numFmtId="168" fontId="35" fillId="0" borderId="26" xfId="6" applyNumberFormat="1" applyFont="1" applyFill="1" applyBorder="1" applyAlignment="1">
      <alignment vertical="center" wrapText="1"/>
    </xf>
    <xf numFmtId="0" fontId="37" fillId="0" borderId="25" xfId="2" applyFont="1" applyFill="1" applyBorder="1" applyAlignment="1">
      <alignment horizontal="left" vertical="center" wrapText="1" indent="3"/>
    </xf>
    <xf numFmtId="0" fontId="37" fillId="0" borderId="26" xfId="2" applyFont="1" applyFill="1" applyBorder="1" applyAlignment="1">
      <alignment horizontal="left" vertical="center" wrapText="1" indent="3"/>
    </xf>
    <xf numFmtId="0" fontId="34" fillId="0" borderId="21" xfId="3" applyFont="1" applyBorder="1" applyAlignment="1">
      <alignment horizontal="left" vertical="center"/>
    </xf>
    <xf numFmtId="0" fontId="35" fillId="5" borderId="24" xfId="3" applyFont="1" applyFill="1" applyBorder="1" applyAlignment="1">
      <alignment vertical="center" wrapText="1"/>
    </xf>
    <xf numFmtId="0" fontId="25" fillId="5" borderId="24" xfId="3" applyFont="1" applyFill="1" applyBorder="1" applyAlignment="1">
      <alignment vertical="center"/>
    </xf>
    <xf numFmtId="0" fontId="37" fillId="0" borderId="25" xfId="2" applyFont="1" applyFill="1" applyBorder="1" applyAlignment="1">
      <alignment horizontal="left" vertical="center" wrapText="1"/>
    </xf>
    <xf numFmtId="0" fontId="35" fillId="0" borderId="0" xfId="3" applyFont="1" applyAlignment="1">
      <alignment vertical="center" wrapText="1"/>
    </xf>
    <xf numFmtId="0" fontId="25" fillId="0" borderId="2" xfId="3" applyFont="1" applyBorder="1" applyAlignment="1">
      <alignment vertical="center"/>
    </xf>
    <xf numFmtId="0" fontId="35" fillId="0" borderId="2" xfId="3" applyFont="1" applyBorder="1" applyAlignment="1">
      <alignment vertical="center" wrapText="1"/>
    </xf>
    <xf numFmtId="0" fontId="35" fillId="7" borderId="25" xfId="3" applyFont="1" applyFill="1" applyBorder="1" applyAlignment="1">
      <alignment vertical="center" wrapText="1"/>
    </xf>
    <xf numFmtId="0" fontId="35" fillId="7" borderId="26" xfId="3" applyFont="1" applyFill="1" applyBorder="1" applyAlignment="1">
      <alignment vertical="center" wrapText="1"/>
    </xf>
    <xf numFmtId="0" fontId="35" fillId="7" borderId="25" xfId="3" applyFont="1" applyFill="1" applyBorder="1" applyAlignment="1">
      <alignment horizontal="left" vertical="center" wrapText="1" indent="3"/>
    </xf>
    <xf numFmtId="0" fontId="25" fillId="7" borderId="25" xfId="3" applyFont="1" applyFill="1" applyBorder="1" applyAlignment="1">
      <alignment vertical="center"/>
    </xf>
    <xf numFmtId="0" fontId="56" fillId="0" borderId="0" xfId="3" applyFont="1" applyAlignment="1">
      <alignment horizontal="left" vertical="center"/>
    </xf>
    <xf numFmtId="0" fontId="57" fillId="0" borderId="0" xfId="3" applyFont="1" applyAlignment="1">
      <alignment vertical="center"/>
    </xf>
    <xf numFmtId="0" fontId="44" fillId="0" borderId="0" xfId="3" applyFont="1" applyAlignment="1">
      <alignment vertical="center"/>
    </xf>
    <xf numFmtId="165" fontId="44" fillId="0" borderId="0" xfId="1" applyFont="1" applyFill="1" applyAlignment="1">
      <alignment horizontal="left" vertical="center"/>
    </xf>
    <xf numFmtId="169" fontId="44" fillId="0" borderId="0" xfId="1" applyNumberFormat="1" applyFont="1" applyFill="1" applyAlignment="1">
      <alignment horizontal="left" vertical="center"/>
    </xf>
    <xf numFmtId="0" fontId="44" fillId="8" borderId="29" xfId="3" applyFont="1" applyFill="1" applyBorder="1" applyAlignment="1">
      <alignment vertical="center"/>
    </xf>
    <xf numFmtId="0" fontId="44" fillId="6" borderId="21" xfId="3" applyFont="1" applyFill="1" applyBorder="1" applyAlignment="1">
      <alignment vertical="center"/>
    </xf>
    <xf numFmtId="0" fontId="44" fillId="8" borderId="30" xfId="3" applyFont="1" applyFill="1" applyBorder="1" applyAlignment="1">
      <alignment vertical="center"/>
    </xf>
    <xf numFmtId="169" fontId="34" fillId="0" borderId="0" xfId="1" applyNumberFormat="1" applyFont="1"/>
    <xf numFmtId="0" fontId="44" fillId="0" borderId="0" xfId="0" applyFont="1"/>
    <xf numFmtId="165" fontId="34" fillId="0" borderId="0" xfId="1" applyFont="1"/>
    <xf numFmtId="0" fontId="56" fillId="0" borderId="33" xfId="0" applyFont="1" applyBorder="1"/>
    <xf numFmtId="0" fontId="56" fillId="0" borderId="16" xfId="0" applyFont="1" applyBorder="1"/>
    <xf numFmtId="165" fontId="56" fillId="0" borderId="34" xfId="1" applyFont="1" applyBorder="1"/>
    <xf numFmtId="0" fontId="60" fillId="0" borderId="0" xfId="5" applyFont="1"/>
    <xf numFmtId="0" fontId="56" fillId="3" borderId="2" xfId="0" applyFont="1" applyFill="1" applyBorder="1" applyAlignment="1">
      <alignment vertical="center"/>
    </xf>
    <xf numFmtId="0" fontId="34" fillId="0" borderId="0" xfId="3" applyFont="1" applyAlignment="1">
      <alignment vertical="center"/>
    </xf>
    <xf numFmtId="0" fontId="60" fillId="0" borderId="0" xfId="5" applyNumberFormat="1" applyFont="1"/>
    <xf numFmtId="165" fontId="34" fillId="0" borderId="0" xfId="0" applyNumberFormat="1" applyFont="1"/>
    <xf numFmtId="0" fontId="44" fillId="6" borderId="0" xfId="3" applyFont="1" applyFill="1" applyAlignment="1">
      <alignment horizontal="left" vertical="center" indent="1"/>
    </xf>
    <xf numFmtId="0" fontId="44" fillId="6" borderId="0" xfId="3" applyFont="1" applyFill="1" applyAlignment="1">
      <alignment horizontal="left" vertical="center"/>
    </xf>
    <xf numFmtId="0" fontId="56" fillId="6" borderId="1" xfId="3" applyFont="1" applyFill="1" applyBorder="1" applyAlignment="1">
      <alignment horizontal="left" vertical="center"/>
    </xf>
    <xf numFmtId="0" fontId="44" fillId="6" borderId="1" xfId="0" applyFont="1" applyFill="1" applyBorder="1"/>
    <xf numFmtId="0" fontId="44" fillId="6" borderId="20" xfId="3" applyFont="1" applyFill="1" applyBorder="1" applyAlignment="1">
      <alignment horizontal="left" vertical="center"/>
    </xf>
    <xf numFmtId="0" fontId="45" fillId="0" borderId="0" xfId="3" applyFont="1" applyAlignment="1">
      <alignment horizontal="left" vertical="center"/>
    </xf>
    <xf numFmtId="0" fontId="62" fillId="0" borderId="0" xfId="3" applyFont="1" applyAlignment="1">
      <alignment horizontal="left" vertical="center"/>
    </xf>
    <xf numFmtId="0" fontId="62" fillId="0" borderId="0" xfId="3" applyFont="1" applyAlignment="1">
      <alignment vertical="center"/>
    </xf>
    <xf numFmtId="0" fontId="62" fillId="0" borderId="0" xfId="3" quotePrefix="1" applyFont="1" applyAlignment="1">
      <alignment horizontal="left" vertical="center"/>
    </xf>
    <xf numFmtId="0" fontId="6" fillId="0" borderId="14" xfId="0" applyFont="1" applyBorder="1"/>
    <xf numFmtId="0" fontId="6" fillId="0" borderId="15" xfId="0" applyFont="1" applyBorder="1"/>
    <xf numFmtId="0" fontId="3" fillId="0" borderId="0" xfId="3" applyFont="1" applyAlignment="1">
      <alignment horizontal="left" vertical="center"/>
    </xf>
    <xf numFmtId="0" fontId="34" fillId="0" borderId="25" xfId="3" applyFont="1" applyBorder="1" applyAlignment="1">
      <alignment vertical="center"/>
    </xf>
    <xf numFmtId="0" fontId="37" fillId="0" borderId="26" xfId="2" applyFont="1" applyFill="1" applyBorder="1" applyAlignment="1">
      <alignment horizontal="left" vertical="center" wrapText="1" indent="2"/>
    </xf>
    <xf numFmtId="0" fontId="37" fillId="0" borderId="24" xfId="2" applyFont="1" applyFill="1" applyBorder="1" applyAlignment="1">
      <alignment horizontal="left" vertical="center" wrapText="1" indent="2"/>
    </xf>
    <xf numFmtId="0" fontId="34" fillId="0" borderId="1" xfId="3" applyFont="1" applyBorder="1" applyAlignment="1">
      <alignment horizontal="left" vertical="center"/>
    </xf>
    <xf numFmtId="0" fontId="35" fillId="7" borderId="26" xfId="3" applyFont="1" applyFill="1" applyBorder="1" applyAlignment="1">
      <alignment horizontal="left" vertical="center" wrapText="1" indent="3"/>
    </xf>
    <xf numFmtId="0" fontId="29" fillId="0" borderId="9" xfId="2" applyFont="1" applyFill="1" applyBorder="1" applyAlignment="1" applyProtection="1">
      <alignment horizontal="left" vertical="center" wrapText="1"/>
      <protection locked="0"/>
    </xf>
    <xf numFmtId="0" fontId="35" fillId="0" borderId="2" xfId="3" applyFont="1" applyBorder="1" applyAlignment="1">
      <alignment vertical="center"/>
    </xf>
    <xf numFmtId="0" fontId="35" fillId="0" borderId="2" xfId="3" applyFont="1" applyBorder="1" applyAlignment="1" applyProtection="1">
      <alignment horizontal="left" vertical="center" indent="4"/>
      <protection locked="0"/>
    </xf>
    <xf numFmtId="0" fontId="29" fillId="0" borderId="37" xfId="2" applyFont="1" applyFill="1" applyBorder="1" applyAlignment="1" applyProtection="1">
      <alignment vertical="center"/>
      <protection locked="0"/>
    </xf>
    <xf numFmtId="0" fontId="17" fillId="0" borderId="0" xfId="3" applyFont="1" applyAlignment="1" applyProtection="1">
      <alignment vertical="center"/>
      <protection locked="0"/>
    </xf>
    <xf numFmtId="0" fontId="68" fillId="0" borderId="2" xfId="3" applyFont="1" applyBorder="1" applyAlignment="1" applyProtection="1">
      <alignment horizontal="left" vertical="center"/>
      <protection locked="0"/>
    </xf>
    <xf numFmtId="0" fontId="69" fillId="0" borderId="2" xfId="3" applyFont="1" applyBorder="1" applyAlignment="1">
      <alignment horizontal="left" vertical="center"/>
    </xf>
    <xf numFmtId="0" fontId="68" fillId="0" borderId="2" xfId="3" applyFont="1" applyBorder="1" applyAlignment="1">
      <alignment horizontal="left" vertical="center"/>
    </xf>
    <xf numFmtId="0" fontId="70" fillId="0" borderId="2" xfId="3" applyFont="1" applyBorder="1" applyAlignment="1">
      <alignment horizontal="left" vertical="center"/>
    </xf>
    <xf numFmtId="0" fontId="69" fillId="0" borderId="0" xfId="3" applyFont="1" applyAlignment="1">
      <alignment horizontal="left" vertical="center"/>
    </xf>
    <xf numFmtId="0" fontId="68" fillId="0" borderId="0" xfId="3" applyFont="1" applyAlignment="1">
      <alignment horizontal="left" vertical="center"/>
    </xf>
    <xf numFmtId="0" fontId="70" fillId="0" borderId="0" xfId="3" applyFont="1" applyAlignment="1">
      <alignment horizontal="left" vertical="center"/>
    </xf>
    <xf numFmtId="0" fontId="35" fillId="0" borderId="0" xfId="3" applyFont="1" applyAlignment="1">
      <alignment horizontal="left" vertical="center" wrapText="1" indent="3"/>
    </xf>
    <xf numFmtId="165" fontId="34" fillId="0" borderId="0" xfId="1" applyFont="1" applyFill="1" applyAlignment="1">
      <alignment horizontal="left" vertical="center"/>
    </xf>
    <xf numFmtId="0" fontId="2" fillId="0" borderId="0" xfId="3" applyFont="1" applyAlignment="1">
      <alignment horizontal="left" vertical="center"/>
    </xf>
    <xf numFmtId="0" fontId="71" fillId="0" borderId="25" xfId="2" applyFont="1" applyFill="1" applyBorder="1" applyAlignment="1">
      <alignment horizontal="left" vertical="center" wrapText="1"/>
    </xf>
    <xf numFmtId="0" fontId="31" fillId="4" borderId="35" xfId="3" applyFont="1" applyFill="1" applyBorder="1" applyAlignment="1">
      <alignment horizontal="left" vertical="center" wrapText="1"/>
    </xf>
    <xf numFmtId="0" fontId="25" fillId="0" borderId="42" xfId="3" applyFont="1" applyBorder="1" applyAlignment="1">
      <alignment vertical="center"/>
    </xf>
    <xf numFmtId="2" fontId="35" fillId="0" borderId="26" xfId="3" applyNumberFormat="1" applyFont="1" applyBorder="1" applyAlignment="1">
      <alignment vertical="center"/>
    </xf>
    <xf numFmtId="0" fontId="72" fillId="0" borderId="33" xfId="0" applyFont="1" applyBorder="1"/>
    <xf numFmtId="164" fontId="34" fillId="0" borderId="0" xfId="0" applyNumberFormat="1" applyFont="1"/>
    <xf numFmtId="0" fontId="56" fillId="0" borderId="0" xfId="0" applyFont="1"/>
    <xf numFmtId="165" fontId="56" fillId="0" borderId="0" xfId="1" applyFont="1" applyBorder="1"/>
    <xf numFmtId="169" fontId="23" fillId="0" borderId="0" xfId="0" applyNumberFormat="1" applyFont="1"/>
    <xf numFmtId="164" fontId="23" fillId="0" borderId="0" xfId="0" applyNumberFormat="1" applyFont="1"/>
    <xf numFmtId="0" fontId="0" fillId="0" borderId="0" xfId="0" applyAlignment="1">
      <alignment horizontal="left"/>
    </xf>
    <xf numFmtId="0" fontId="8" fillId="7" borderId="5" xfId="2" applyFill="1" applyBorder="1" applyAlignment="1">
      <alignment vertical="center"/>
    </xf>
    <xf numFmtId="14" fontId="34" fillId="7" borderId="0" xfId="3" applyNumberFormat="1" applyFont="1" applyFill="1" applyAlignment="1">
      <alignment horizontal="right" vertical="center"/>
    </xf>
    <xf numFmtId="0" fontId="2" fillId="0" borderId="0" xfId="0" applyFont="1"/>
    <xf numFmtId="165" fontId="2" fillId="0" borderId="0" xfId="1" applyFont="1"/>
    <xf numFmtId="169" fontId="2" fillId="0" borderId="0" xfId="1" applyNumberFormat="1" applyFont="1"/>
    <xf numFmtId="0" fontId="35" fillId="10" borderId="0" xfId="0" applyFont="1" applyFill="1" applyAlignment="1">
      <alignment vertical="center"/>
    </xf>
    <xf numFmtId="0" fontId="25" fillId="10" borderId="0" xfId="0" applyFont="1" applyFill="1"/>
    <xf numFmtId="0" fontId="36" fillId="10" borderId="38" xfId="0" applyFont="1" applyFill="1" applyBorder="1" applyAlignment="1">
      <alignment horizontal="left" vertical="center"/>
    </xf>
    <xf numFmtId="165" fontId="44" fillId="6" borderId="0" xfId="1" applyFont="1" applyFill="1" applyAlignment="1">
      <alignment horizontal="left" vertical="center" indent="1"/>
    </xf>
    <xf numFmtId="0" fontId="44" fillId="6" borderId="0" xfId="3" applyFont="1" applyFill="1" applyAlignment="1">
      <alignment vertical="center"/>
    </xf>
    <xf numFmtId="0" fontId="36" fillId="10" borderId="38" xfId="0" applyFont="1" applyFill="1" applyBorder="1" applyAlignment="1">
      <alignment horizontal="right" vertical="center"/>
    </xf>
    <xf numFmtId="169" fontId="44" fillId="6" borderId="21" xfId="1" applyNumberFormat="1" applyFont="1" applyFill="1" applyBorder="1" applyAlignment="1">
      <alignment horizontal="left" vertical="center" indent="1"/>
    </xf>
    <xf numFmtId="169" fontId="42" fillId="6" borderId="0" xfId="1" applyNumberFormat="1" applyFont="1" applyFill="1" applyAlignment="1">
      <alignment horizontal="left" vertical="center" indent="1"/>
    </xf>
    <xf numFmtId="165" fontId="2" fillId="0" borderId="0" xfId="0" applyNumberFormat="1" applyFont="1"/>
    <xf numFmtId="169" fontId="2" fillId="0" borderId="0" xfId="0" applyNumberFormat="1" applyFont="1"/>
    <xf numFmtId="0" fontId="75" fillId="0" borderId="0" xfId="0" applyFont="1"/>
    <xf numFmtId="169" fontId="75" fillId="0" borderId="0" xfId="1" applyNumberFormat="1" applyFont="1"/>
    <xf numFmtId="165" fontId="75" fillId="0" borderId="0" xfId="1" applyFont="1"/>
    <xf numFmtId="0" fontId="25" fillId="10" borderId="0" xfId="0" applyFont="1" applyFill="1" applyAlignment="1">
      <alignment horizontal="left" vertical="center"/>
    </xf>
    <xf numFmtId="0" fontId="25" fillId="0" borderId="0" xfId="0" applyFont="1" applyAlignment="1">
      <alignment horizontal="left" vertical="center"/>
    </xf>
    <xf numFmtId="169" fontId="34" fillId="0" borderId="0" xfId="1" applyNumberFormat="1" applyFont="1" applyAlignment="1">
      <alignment horizontal="left" vertical="center"/>
    </xf>
    <xf numFmtId="169" fontId="25" fillId="0" borderId="0" xfId="1" applyNumberFormat="1" applyFont="1"/>
    <xf numFmtId="169" fontId="25" fillId="10" borderId="0" xfId="1" applyNumberFormat="1" applyFont="1" applyFill="1"/>
    <xf numFmtId="169" fontId="44" fillId="6" borderId="0" xfId="1" applyNumberFormat="1" applyFont="1" applyFill="1" applyBorder="1" applyAlignment="1">
      <alignment horizontal="left" vertical="center"/>
    </xf>
    <xf numFmtId="169" fontId="56" fillId="6" borderId="1" xfId="1" applyNumberFormat="1" applyFont="1" applyFill="1" applyBorder="1" applyAlignment="1">
      <alignment horizontal="left" vertical="center"/>
    </xf>
    <xf numFmtId="169" fontId="44" fillId="6" borderId="20" xfId="1" applyNumberFormat="1" applyFont="1" applyFill="1" applyBorder="1" applyAlignment="1">
      <alignment horizontal="left" vertical="center"/>
    </xf>
    <xf numFmtId="169" fontId="25" fillId="0" borderId="0" xfId="1" applyNumberFormat="1" applyFont="1" applyAlignment="1">
      <alignment vertical="center"/>
    </xf>
    <xf numFmtId="0" fontId="35" fillId="10" borderId="0" xfId="0" applyFont="1" applyFill="1" applyAlignment="1">
      <alignment horizontal="left" vertical="center"/>
    </xf>
    <xf numFmtId="0" fontId="56" fillId="6" borderId="38" xfId="3" applyFont="1" applyFill="1" applyBorder="1" applyAlignment="1">
      <alignment horizontal="left" vertical="center"/>
    </xf>
    <xf numFmtId="0" fontId="50" fillId="10" borderId="0" xfId="0" applyFont="1" applyFill="1" applyAlignment="1">
      <alignment horizontal="left" vertical="center"/>
    </xf>
    <xf numFmtId="0" fontId="35" fillId="11" borderId="25" xfId="0" applyFont="1" applyFill="1" applyBorder="1" applyAlignment="1">
      <alignment horizontal="left" vertical="center" wrapText="1" indent="3"/>
    </xf>
    <xf numFmtId="0" fontId="35" fillId="0" borderId="25" xfId="0" applyFont="1" applyBorder="1" applyAlignment="1">
      <alignment horizontal="left" vertical="center" wrapText="1" indent="3"/>
    </xf>
    <xf numFmtId="0" fontId="35" fillId="11" borderId="25" xfId="0" applyFont="1" applyFill="1" applyBorder="1" applyAlignment="1">
      <alignment vertical="center" wrapText="1"/>
    </xf>
    <xf numFmtId="169" fontId="35" fillId="7" borderId="25" xfId="1" applyNumberFormat="1" applyFont="1" applyFill="1" applyBorder="1" applyAlignment="1">
      <alignment vertical="center" wrapText="1"/>
    </xf>
    <xf numFmtId="0" fontId="35" fillId="0" borderId="26" xfId="0" applyFont="1" applyBorder="1" applyAlignment="1">
      <alignment horizontal="left" vertical="center" wrapText="1" indent="3"/>
    </xf>
    <xf numFmtId="0" fontId="8" fillId="11" borderId="25" xfId="2" applyFill="1" applyBorder="1" applyAlignment="1">
      <alignment vertical="center" wrapText="1"/>
    </xf>
    <xf numFmtId="0" fontId="8" fillId="11" borderId="26" xfId="2" applyFill="1" applyBorder="1" applyAlignment="1">
      <alignment vertical="center" wrapText="1"/>
    </xf>
    <xf numFmtId="0" fontId="37" fillId="6" borderId="0" xfId="3" applyFont="1" applyFill="1" applyAlignment="1">
      <alignment horizontal="left" vertical="center" indent="1"/>
    </xf>
    <xf numFmtId="0" fontId="37" fillId="10" borderId="0" xfId="0" applyFont="1" applyFill="1" applyAlignment="1">
      <alignment vertical="center"/>
    </xf>
    <xf numFmtId="43" fontId="37" fillId="6" borderId="0" xfId="3" applyNumberFormat="1" applyFont="1" applyFill="1" applyAlignment="1">
      <alignment horizontal="right" vertical="center" indent="1"/>
    </xf>
    <xf numFmtId="165" fontId="37" fillId="6" borderId="0" xfId="1" applyFont="1" applyFill="1" applyAlignment="1">
      <alignment horizontal="right" vertical="center" indent="1"/>
    </xf>
    <xf numFmtId="165" fontId="37" fillId="6" borderId="21" xfId="1" applyFont="1" applyFill="1" applyBorder="1" applyAlignment="1">
      <alignment horizontal="right" vertical="center" indent="1"/>
    </xf>
    <xf numFmtId="43" fontId="37" fillId="6" borderId="21" xfId="3" applyNumberFormat="1" applyFont="1" applyFill="1" applyBorder="1" applyAlignment="1">
      <alignment horizontal="left" vertical="center" indent="1"/>
    </xf>
    <xf numFmtId="43" fontId="37" fillId="6" borderId="0" xfId="3" applyNumberFormat="1" applyFont="1" applyFill="1" applyAlignment="1">
      <alignment horizontal="left" vertical="center" indent="1"/>
    </xf>
    <xf numFmtId="0" fontId="2" fillId="6" borderId="46" xfId="0" applyFont="1" applyFill="1" applyBorder="1"/>
    <xf numFmtId="0" fontId="25" fillId="6" borderId="46" xfId="0" applyFont="1" applyFill="1" applyBorder="1"/>
    <xf numFmtId="169" fontId="2" fillId="6" borderId="0" xfId="1" applyNumberFormat="1" applyFont="1" applyFill="1" applyAlignment="1">
      <alignment vertical="center"/>
    </xf>
    <xf numFmtId="0" fontId="2" fillId="4" borderId="25" xfId="3" applyFont="1" applyFill="1" applyBorder="1" applyAlignment="1">
      <alignment horizontal="left" vertical="center"/>
    </xf>
    <xf numFmtId="167" fontId="73" fillId="7" borderId="0" xfId="3" applyNumberFormat="1" applyFont="1" applyFill="1" applyAlignment="1">
      <alignment vertical="center"/>
    </xf>
    <xf numFmtId="167" fontId="76" fillId="7" borderId="0" xfId="3" applyNumberFormat="1" applyFont="1" applyFill="1" applyAlignment="1">
      <alignment vertical="center"/>
    </xf>
    <xf numFmtId="0" fontId="77" fillId="7" borderId="21" xfId="2" applyFont="1" applyFill="1" applyBorder="1" applyAlignment="1">
      <alignment vertical="center"/>
    </xf>
    <xf numFmtId="0" fontId="78" fillId="7" borderId="21" xfId="4" applyFont="1" applyFill="1" applyBorder="1" applyAlignment="1">
      <alignment vertical="center" wrapText="1"/>
    </xf>
    <xf numFmtId="0" fontId="78" fillId="4" borderId="36" xfId="3" applyFont="1" applyFill="1" applyBorder="1" applyAlignment="1">
      <alignment vertical="center"/>
    </xf>
    <xf numFmtId="0" fontId="25" fillId="6" borderId="46" xfId="0" applyFont="1" applyFill="1" applyBorder="1" applyAlignment="1">
      <alignment horizontal="left" vertical="center"/>
    </xf>
    <xf numFmtId="169" fontId="2" fillId="6" borderId="46" xfId="1" applyNumberFormat="1" applyFont="1" applyFill="1" applyBorder="1"/>
    <xf numFmtId="0" fontId="38" fillId="0" borderId="0" xfId="0" applyFont="1"/>
    <xf numFmtId="0" fontId="37" fillId="10" borderId="0" xfId="0" applyFont="1" applyFill="1"/>
    <xf numFmtId="0" fontId="38" fillId="10" borderId="0" xfId="0" applyFont="1" applyFill="1" applyAlignment="1">
      <alignment horizontal="left" vertical="center"/>
    </xf>
    <xf numFmtId="0" fontId="38" fillId="10" borderId="0" xfId="0" applyFont="1" applyFill="1"/>
    <xf numFmtId="169" fontId="38" fillId="10" borderId="0" xfId="1" applyNumberFormat="1" applyFont="1" applyFill="1"/>
    <xf numFmtId="0" fontId="37" fillId="0" borderId="0" xfId="0" applyFont="1"/>
    <xf numFmtId="0" fontId="38" fillId="0" borderId="0" xfId="0" applyFont="1" applyAlignment="1">
      <alignment horizontal="left" vertical="center"/>
    </xf>
    <xf numFmtId="169" fontId="38" fillId="0" borderId="0" xfId="1" applyNumberFormat="1" applyFont="1"/>
    <xf numFmtId="0" fontId="37" fillId="10" borderId="0" xfId="0" applyFont="1" applyFill="1" applyAlignment="1">
      <alignment horizontal="left" vertical="center"/>
    </xf>
    <xf numFmtId="169" fontId="37" fillId="6" borderId="0" xfId="1" applyNumberFormat="1" applyFont="1" applyFill="1" applyBorder="1" applyAlignment="1">
      <alignment horizontal="left" vertical="center"/>
    </xf>
    <xf numFmtId="0" fontId="37" fillId="0" borderId="0" xfId="5" applyNumberFormat="1" applyFont="1"/>
    <xf numFmtId="0" fontId="50" fillId="0" borderId="0" xfId="0" applyFont="1" applyAlignment="1">
      <alignment horizontal="left" vertical="center"/>
    </xf>
    <xf numFmtId="169" fontId="2" fillId="0" borderId="0" xfId="1" applyNumberFormat="1" applyFont="1" applyFill="1"/>
    <xf numFmtId="0" fontId="25" fillId="6" borderId="0" xfId="0" applyFont="1" applyFill="1"/>
    <xf numFmtId="0" fontId="25" fillId="6" borderId="0" xfId="0" applyFont="1" applyFill="1" applyAlignment="1">
      <alignment horizontal="left" vertical="center"/>
    </xf>
    <xf numFmtId="0" fontId="2" fillId="6" borderId="0" xfId="0" applyFont="1" applyFill="1"/>
    <xf numFmtId="169" fontId="44" fillId="6" borderId="1" xfId="1" applyNumberFormat="1" applyFont="1" applyFill="1" applyBorder="1" applyAlignment="1">
      <alignment horizontal="left" vertical="center"/>
    </xf>
    <xf numFmtId="0" fontId="37" fillId="6" borderId="0" xfId="3" applyFont="1" applyFill="1" applyAlignment="1">
      <alignment horizontal="left" vertical="center"/>
    </xf>
    <xf numFmtId="0" fontId="73" fillId="7" borderId="25" xfId="3" applyFont="1" applyFill="1" applyBorder="1" applyAlignment="1">
      <alignment vertical="center" wrapText="1"/>
    </xf>
    <xf numFmtId="0" fontId="73" fillId="7" borderId="26" xfId="3" applyFont="1" applyFill="1" applyBorder="1" applyAlignment="1">
      <alignment vertical="center" wrapText="1"/>
    </xf>
    <xf numFmtId="0" fontId="79" fillId="0" borderId="0" xfId="3" applyFont="1" applyAlignment="1">
      <alignment horizontal="left" vertical="center"/>
    </xf>
    <xf numFmtId="169" fontId="73" fillId="7" borderId="25" xfId="1" applyNumberFormat="1" applyFont="1" applyFill="1" applyBorder="1" applyAlignment="1">
      <alignment vertical="center" wrapText="1"/>
    </xf>
    <xf numFmtId="0" fontId="73" fillId="11" borderId="25" xfId="0" applyFont="1" applyFill="1" applyBorder="1" applyAlignment="1">
      <alignment vertical="center" wrapText="1"/>
    </xf>
    <xf numFmtId="0" fontId="37" fillId="7" borderId="25" xfId="3" applyFont="1" applyFill="1" applyBorder="1" applyAlignment="1">
      <alignment vertical="center" wrapText="1"/>
    </xf>
    <xf numFmtId="0" fontId="37" fillId="11" borderId="25" xfId="0" applyFont="1" applyFill="1" applyBorder="1" applyAlignment="1">
      <alignment vertical="center" wrapText="1"/>
    </xf>
    <xf numFmtId="166" fontId="37" fillId="7" borderId="0" xfId="1" applyNumberFormat="1" applyFont="1" applyFill="1" applyBorder="1" applyAlignment="1">
      <alignment vertical="center"/>
    </xf>
    <xf numFmtId="10" fontId="37" fillId="0" borderId="5" xfId="3" applyNumberFormat="1" applyFont="1" applyBorder="1" applyAlignment="1">
      <alignment horizontal="left" vertical="center"/>
    </xf>
    <xf numFmtId="0" fontId="73" fillId="12" borderId="25" xfId="3" applyFont="1" applyFill="1" applyBorder="1" applyAlignment="1">
      <alignment vertical="center" wrapText="1"/>
    </xf>
    <xf numFmtId="0" fontId="37" fillId="0" borderId="26" xfId="3" applyFont="1" applyBorder="1" applyAlignment="1">
      <alignment horizontal="left" vertical="center" wrapText="1" indent="3"/>
    </xf>
    <xf numFmtId="0" fontId="37" fillId="7" borderId="26" xfId="3" applyFont="1" applyFill="1" applyBorder="1" applyAlignment="1">
      <alignment vertical="center" wrapText="1"/>
    </xf>
    <xf numFmtId="0" fontId="80" fillId="0" borderId="0" xfId="0" applyFont="1"/>
    <xf numFmtId="0" fontId="80" fillId="0" borderId="0" xfId="0" applyFont="1" applyAlignment="1">
      <alignment horizontal="left" vertical="center"/>
    </xf>
    <xf numFmtId="169" fontId="80" fillId="0" borderId="0" xfId="1" applyNumberFormat="1" applyFont="1"/>
    <xf numFmtId="0" fontId="81" fillId="0" borderId="0" xfId="0" applyFont="1"/>
    <xf numFmtId="0" fontId="73" fillId="0" borderId="25" xfId="3" applyFont="1" applyBorder="1" applyAlignment="1">
      <alignment vertical="center" wrapText="1"/>
    </xf>
    <xf numFmtId="0" fontId="73" fillId="11" borderId="25" xfId="0" applyFont="1" applyFill="1" applyBorder="1" applyAlignment="1">
      <alignment horizontal="left" vertical="center" wrapText="1" indent="3"/>
    </xf>
    <xf numFmtId="0" fontId="37" fillId="7" borderId="0" xfId="3" applyFont="1" applyFill="1" applyAlignment="1">
      <alignment vertical="center"/>
    </xf>
    <xf numFmtId="0" fontId="35" fillId="7" borderId="25" xfId="3" applyFont="1" applyFill="1" applyBorder="1" applyAlignment="1">
      <alignment horizontal="right" vertical="center" wrapText="1"/>
    </xf>
    <xf numFmtId="0" fontId="37" fillId="7" borderId="25" xfId="3" applyFont="1" applyFill="1" applyBorder="1" applyAlignment="1">
      <alignment horizontal="right" vertical="center" wrapText="1"/>
    </xf>
    <xf numFmtId="3" fontId="37" fillId="7" borderId="25" xfId="3" applyNumberFormat="1" applyFont="1" applyFill="1" applyBorder="1" applyAlignment="1">
      <alignment horizontal="right" vertical="center" wrapText="1"/>
    </xf>
    <xf numFmtId="165" fontId="37" fillId="7" borderId="25" xfId="1" applyFont="1" applyFill="1" applyBorder="1" applyAlignment="1">
      <alignment vertical="center" wrapText="1"/>
    </xf>
    <xf numFmtId="169" fontId="37" fillId="7" borderId="25" xfId="1" applyNumberFormat="1" applyFont="1" applyFill="1" applyBorder="1" applyAlignment="1">
      <alignment vertical="center" wrapText="1"/>
    </xf>
    <xf numFmtId="10" fontId="35" fillId="7" borderId="25" xfId="6" applyNumberFormat="1" applyFont="1" applyFill="1" applyBorder="1" applyAlignment="1">
      <alignment vertical="center" wrapText="1"/>
    </xf>
    <xf numFmtId="0" fontId="35" fillId="7" borderId="0" xfId="3" applyFont="1" applyFill="1" applyAlignment="1">
      <alignment vertical="center" wrapText="1"/>
    </xf>
    <xf numFmtId="0" fontId="36" fillId="0" borderId="0" xfId="3" applyFont="1" applyAlignment="1">
      <alignment horizontal="left" vertical="center" wrapText="1"/>
    </xf>
    <xf numFmtId="0" fontId="51" fillId="6" borderId="0" xfId="2" applyFont="1" applyFill="1" applyBorder="1" applyAlignment="1">
      <alignment vertical="center"/>
    </xf>
    <xf numFmtId="0" fontId="29" fillId="6" borderId="3" xfId="2" applyFont="1" applyFill="1" applyBorder="1" applyAlignment="1">
      <alignment horizontal="center" vertical="center"/>
    </xf>
    <xf numFmtId="0" fontId="40" fillId="6" borderId="0" xfId="2" applyFont="1" applyFill="1" applyBorder="1" applyAlignment="1">
      <alignment vertical="center" wrapText="1"/>
    </xf>
    <xf numFmtId="0" fontId="35" fillId="6" borderId="0" xfId="3" applyFont="1" applyFill="1" applyAlignment="1">
      <alignment horizontal="left" vertical="center" wrapText="1" indent="2"/>
    </xf>
    <xf numFmtId="0" fontId="29" fillId="6" borderId="17" xfId="2" applyFont="1" applyFill="1" applyBorder="1" applyAlignment="1">
      <alignment horizontal="center" vertical="center"/>
    </xf>
    <xf numFmtId="0" fontId="29" fillId="6" borderId="18" xfId="2" applyFont="1" applyFill="1" applyBorder="1" applyAlignment="1">
      <alignment horizontal="center" vertical="center"/>
    </xf>
    <xf numFmtId="0" fontId="29" fillId="6" borderId="19" xfId="2" applyFont="1" applyFill="1" applyBorder="1" applyAlignment="1">
      <alignment horizontal="center" vertical="center"/>
    </xf>
    <xf numFmtId="0" fontId="38" fillId="6" borderId="0" xfId="2" applyFont="1" applyFill="1" applyBorder="1" applyAlignment="1">
      <alignment vertical="center"/>
    </xf>
    <xf numFmtId="0" fontId="36" fillId="0" borderId="0" xfId="3" applyFont="1" applyAlignment="1">
      <alignment horizontal="left" vertical="center"/>
    </xf>
    <xf numFmtId="0" fontId="25" fillId="6" borderId="0" xfId="3" applyFont="1" applyFill="1" applyAlignment="1">
      <alignment horizontal="left" vertical="center"/>
    </xf>
    <xf numFmtId="0" fontId="61" fillId="6" borderId="0" xfId="3" applyFont="1" applyFill="1" applyAlignment="1">
      <alignment horizontal="left" vertical="center"/>
    </xf>
    <xf numFmtId="0" fontId="37" fillId="6" borderId="0" xfId="3" applyFont="1" applyFill="1" applyAlignment="1">
      <alignment horizontal="left" vertical="center" wrapText="1" indent="3"/>
    </xf>
    <xf numFmtId="0" fontId="44" fillId="6" borderId="0" xfId="3" applyFont="1" applyFill="1" applyAlignment="1">
      <alignment horizontal="left" vertical="center" wrapText="1" indent="3"/>
    </xf>
    <xf numFmtId="0" fontId="25" fillId="0" borderId="44" xfId="3" applyFont="1" applyBorder="1" applyAlignment="1">
      <alignment vertical="center"/>
    </xf>
    <xf numFmtId="0" fontId="25" fillId="0" borderId="45" xfId="3" applyFont="1" applyBorder="1" applyAlignment="1">
      <alignment vertical="center"/>
    </xf>
    <xf numFmtId="0" fontId="36" fillId="0" borderId="40" xfId="3" applyFont="1" applyBorder="1" applyAlignment="1">
      <alignment horizontal="left" vertical="center"/>
    </xf>
    <xf numFmtId="0" fontId="40" fillId="6" borderId="0" xfId="2" applyFont="1" applyFill="1"/>
    <xf numFmtId="0" fontId="22" fillId="0" borderId="0" xfId="0" applyFont="1" applyAlignment="1">
      <alignment vertical="center"/>
    </xf>
    <xf numFmtId="0" fontId="21" fillId="0" borderId="0" xfId="2" applyFont="1" applyFill="1" applyBorder="1" applyAlignment="1">
      <alignment horizontal="center" vertical="center"/>
    </xf>
    <xf numFmtId="0" fontId="44" fillId="6" borderId="0" xfId="3" applyFont="1" applyFill="1" applyAlignment="1">
      <alignment vertical="center" wrapText="1"/>
    </xf>
    <xf numFmtId="0" fontId="29" fillId="6" borderId="43" xfId="2" applyFont="1" applyFill="1" applyBorder="1" applyAlignment="1">
      <alignment horizontal="center" vertical="center"/>
    </xf>
    <xf numFmtId="0" fontId="29" fillId="6" borderId="22" xfId="2" applyFont="1" applyFill="1" applyBorder="1" applyAlignment="1">
      <alignment horizontal="center" vertical="center"/>
    </xf>
    <xf numFmtId="0" fontId="29" fillId="6" borderId="41" xfId="2" applyFont="1" applyFill="1" applyBorder="1" applyAlignment="1">
      <alignment horizontal="center" vertical="center"/>
    </xf>
    <xf numFmtId="0" fontId="29" fillId="6" borderId="0" xfId="2" applyFont="1" applyFill="1" applyBorder="1" applyAlignment="1">
      <alignment horizontal="center" vertical="center"/>
    </xf>
    <xf numFmtId="0" fontId="54" fillId="6" borderId="0" xfId="2" applyFont="1" applyFill="1"/>
    <xf numFmtId="0" fontId="34" fillId="0" borderId="0" xfId="3" applyFont="1" applyAlignment="1">
      <alignment horizontal="left" vertical="center"/>
    </xf>
    <xf numFmtId="0" fontId="17" fillId="6" borderId="0" xfId="3" applyFont="1" applyFill="1" applyAlignment="1">
      <alignment vertical="center"/>
    </xf>
    <xf numFmtId="0" fontId="55" fillId="6" borderId="0" xfId="3" applyFont="1" applyFill="1" applyAlignment="1">
      <alignment horizontal="left" vertical="center"/>
    </xf>
    <xf numFmtId="0" fontId="44" fillId="0" borderId="0" xfId="3" applyFont="1" applyAlignment="1">
      <alignment horizontal="left" vertical="center"/>
    </xf>
    <xf numFmtId="0" fontId="26" fillId="7" borderId="0" xfId="3" applyFont="1" applyFill="1" applyAlignment="1">
      <alignment vertical="center"/>
    </xf>
    <xf numFmtId="0" fontId="57" fillId="9" borderId="27" xfId="3" applyFont="1" applyFill="1" applyBorder="1" applyAlignment="1">
      <alignment horizontal="left" vertical="center"/>
    </xf>
    <xf numFmtId="0" fontId="57" fillId="9" borderId="1" xfId="3" applyFont="1" applyFill="1" applyBorder="1" applyAlignment="1">
      <alignment horizontal="left" vertical="center"/>
    </xf>
    <xf numFmtId="0" fontId="57" fillId="9" borderId="28" xfId="3" applyFont="1" applyFill="1" applyBorder="1" applyAlignment="1">
      <alignment horizontal="left" vertical="center"/>
    </xf>
    <xf numFmtId="0" fontId="25" fillId="0" borderId="42" xfId="3" applyFont="1" applyBorder="1" applyAlignment="1">
      <alignment vertical="center"/>
    </xf>
    <xf numFmtId="0" fontId="63" fillId="7" borderId="0" xfId="2" applyFont="1" applyFill="1" applyBorder="1" applyAlignment="1">
      <alignment horizontal="left" vertical="center" wrapText="1"/>
    </xf>
    <xf numFmtId="0" fontId="63" fillId="7" borderId="4" xfId="2" applyFont="1" applyFill="1" applyBorder="1" applyAlignment="1">
      <alignment horizontal="left" vertical="center" wrapText="1"/>
    </xf>
    <xf numFmtId="0" fontId="54" fillId="0" borderId="0" xfId="2" applyFont="1" applyFill="1" applyBorder="1" applyAlignment="1">
      <alignment horizontal="left" vertical="center" wrapText="1"/>
    </xf>
    <xf numFmtId="0" fontId="54" fillId="6" borderId="4" xfId="2" applyFont="1" applyFill="1" applyBorder="1" applyAlignment="1">
      <alignment horizontal="left" vertical="center" wrapText="1"/>
    </xf>
    <xf numFmtId="0" fontId="61" fillId="6" borderId="0" xfId="0" applyFont="1" applyFill="1" applyAlignment="1">
      <alignment vertical="center" wrapText="1"/>
    </xf>
    <xf numFmtId="0" fontId="44" fillId="6" borderId="0" xfId="0" applyFont="1" applyFill="1" applyAlignment="1">
      <alignment horizontal="left" vertical="center" wrapText="1"/>
    </xf>
    <xf numFmtId="0" fontId="44" fillId="6" borderId="0" xfId="0" applyFont="1" applyFill="1" applyAlignment="1">
      <alignment horizontal="left" vertical="center" wrapText="1" indent="3"/>
    </xf>
    <xf numFmtId="0" fontId="37" fillId="6" borderId="0" xfId="0" applyFont="1" applyFill="1" applyAlignment="1">
      <alignment horizontal="left" vertical="center" wrapText="1" indent="3"/>
    </xf>
    <xf numFmtId="0" fontId="37" fillId="6" borderId="0" xfId="0" applyFont="1" applyFill="1" applyAlignment="1">
      <alignment horizontal="left" vertical="center" wrapText="1"/>
    </xf>
    <xf numFmtId="0" fontId="37" fillId="6" borderId="0" xfId="0" applyFont="1" applyFill="1" applyAlignment="1">
      <alignment horizontal="left" vertical="top" wrapText="1" indent="3"/>
    </xf>
    <xf numFmtId="0" fontId="27" fillId="6" borderId="0" xfId="0" applyFont="1" applyFill="1" applyAlignment="1">
      <alignment vertical="center"/>
    </xf>
    <xf numFmtId="0" fontId="35" fillId="0" borderId="2" xfId="3" applyFont="1" applyBorder="1" applyAlignment="1" applyProtection="1">
      <alignment vertical="center"/>
      <protection locked="0"/>
    </xf>
    <xf numFmtId="0" fontId="25" fillId="0" borderId="36" xfId="3" applyFont="1" applyBorder="1" applyAlignment="1">
      <alignment vertical="center"/>
    </xf>
    <xf numFmtId="0" fontId="29" fillId="6" borderId="47" xfId="2" applyFont="1" applyFill="1" applyBorder="1" applyAlignment="1">
      <alignment horizontal="center" vertical="center"/>
    </xf>
    <xf numFmtId="0" fontId="29" fillId="6" borderId="48" xfId="2" applyFont="1" applyFill="1" applyBorder="1" applyAlignment="1">
      <alignment horizontal="center" vertical="center"/>
    </xf>
    <xf numFmtId="0" fontId="44" fillId="6" borderId="0" xfId="0" applyFont="1" applyFill="1" applyAlignment="1">
      <alignment horizontal="left" vertical="center" wrapText="1" indent="2"/>
    </xf>
    <xf numFmtId="0" fontId="37" fillId="6" borderId="0" xfId="3" applyFont="1" applyFill="1" applyAlignment="1">
      <alignment horizontal="left" vertical="center" indent="1"/>
    </xf>
    <xf numFmtId="0" fontId="23" fillId="0" borderId="0" xfId="0" applyFont="1"/>
    <xf numFmtId="0" fontId="28" fillId="6" borderId="0" xfId="0" applyFont="1" applyFill="1" applyAlignment="1">
      <alignment vertical="center"/>
    </xf>
    <xf numFmtId="0" fontId="44" fillId="6" borderId="0" xfId="3" applyFont="1" applyFill="1" applyAlignment="1">
      <alignment horizontal="left" vertical="center" indent="1"/>
    </xf>
    <xf numFmtId="0" fontId="24" fillId="6" borderId="0" xfId="0" applyFont="1" applyFill="1" applyAlignment="1">
      <alignment vertical="center" wrapText="1"/>
    </xf>
    <xf numFmtId="0" fontId="25" fillId="0" borderId="0" xfId="3" applyFont="1" applyAlignment="1">
      <alignment vertical="center"/>
    </xf>
    <xf numFmtId="0" fontId="25" fillId="0" borderId="2" xfId="3" applyFont="1" applyBorder="1" applyAlignment="1">
      <alignment vertical="center"/>
    </xf>
  </cellXfs>
  <cellStyles count="8">
    <cellStyle name="Comma" xfId="1" builtinId="3"/>
    <cellStyle name="Comma 20" xfId="7" xr:uid="{F0EFD8A8-F7EA-4059-B407-F9BDE08DF7BB}"/>
    <cellStyle name="Explanatory Text" xfId="5" builtinId="53"/>
    <cellStyle name="Hyperlink" xfId="2" builtinId="8"/>
    <cellStyle name="Hyperlink 2" xfId="4" xr:uid="{00000000-0005-0000-0000-000002000000}"/>
    <cellStyle name="Normal" xfId="0" builtinId="0"/>
    <cellStyle name="Normal 2" xfId="3" xr:uid="{00000000-0005-0000-0000-000004000000}"/>
    <cellStyle name="Percent" xfId="6" builtinId="5"/>
  </cellStyles>
  <dxfs count="113">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numFmt numFmtId="0" formatCode="General"/>
    </dxf>
    <dxf>
      <numFmt numFmtId="30" formatCode="@"/>
    </dxf>
    <dxf>
      <numFmt numFmtId="30" formatCode="@"/>
    </dxf>
    <dxf>
      <font>
        <b/>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theme="4" tint="0.39997558519241921"/>
        </top>
      </border>
    </dxf>
    <dxf>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0.5"/>
        <color theme="0"/>
        <name val="Calibri"/>
        <family val="2"/>
        <scheme val="none"/>
      </font>
      <fill>
        <patternFill patternType="none">
          <fgColor indexed="64"/>
          <bgColor auto="1"/>
        </patternFill>
      </fill>
      <alignment horizontal="general"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i val="0"/>
        <strike val="0"/>
        <condense val="0"/>
        <extend val="0"/>
        <outline val="0"/>
        <shadow val="0"/>
        <u val="none"/>
        <vertAlign val="baseline"/>
        <sz val="10.5"/>
        <color theme="1"/>
        <name val="Calibri"/>
        <family val="2"/>
        <scheme val="none"/>
      </font>
      <alignment textRotation="0" wrapText="0" indent="0" justifyLastLine="0" shrinkToFit="0" readingOrder="0"/>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numFmt numFmtId="169" formatCode="_ * #,##0_ ;_ * \-#,##0_ ;_ * &quot;-&quot;??_ ;_ @_ "/>
    </dxf>
    <dxf>
      <font>
        <strike val="0"/>
        <outline val="0"/>
        <shadow val="0"/>
        <vertAlign val="baseline"/>
        <sz val="11"/>
        <name val="Franklin Gothic Book"/>
        <family val="2"/>
        <scheme val="none"/>
      </font>
      <numFmt numFmtId="169" formatCode="_ * #,##0_ ;_ * \-#,##0_ ;_ * &quot;-&quot;??_ ;_ @_ "/>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numFmt numFmtId="165" formatCode="_ * #,##0.00_ ;_ * \-#,##0.00_ ;_ * &quot;-&quot;??_ ;_ @_ "/>
    </dxf>
    <dxf>
      <font>
        <b val="0"/>
        <i val="0"/>
        <strike val="0"/>
        <condense val="0"/>
        <extend val="0"/>
        <outline val="0"/>
        <shadow val="0"/>
        <u val="none"/>
        <vertAlign val="baseline"/>
        <sz val="11"/>
        <color theme="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169" formatCode="_ * #,##0_ ;_ * \-#,##0_ ;_ * &quot;-&quot;??_ ;_ @_ "/>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i/>
        <strike val="0"/>
        <outline val="0"/>
        <shadow val="0"/>
        <u val="none"/>
        <vertAlign val="baseline"/>
        <sz val="11"/>
        <color theme="1"/>
        <name val="Franklin Gothic Book"/>
        <family val="2"/>
        <scheme val="none"/>
      </font>
    </dxf>
    <dxf>
      <font>
        <i/>
        <strike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9"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9"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EITI Table" defaultPivotStyle="PivotStyleLight16">
    <tableStyle name="EITI Table" pivot="0" count="3" xr9:uid="{75225649-1FD3-452E-B344-3C5F7BA5401C}">
      <tableStyleElement type="headerRow" dxfId="112"/>
      <tableStyleElement type="firstRowStripe" dxfId="111"/>
      <tableStyleElement type="secondRowStripe" dxfId="110"/>
    </tableStyle>
  </tableStyles>
  <colors>
    <mruColors>
      <color rgb="FFF6A70A"/>
      <color rgb="FF1BC2EE"/>
      <color rgb="FF165B89"/>
      <color rgb="FF188FBB"/>
      <color rgb="FF7F7F7F"/>
      <color rgb="FF132856"/>
      <color rgb="FFD9D9D9"/>
      <color rgb="FFEBCB9F"/>
      <color rgb="FF0076A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6" name="Picture 5" descr="https://eiti.org/sites/default/files/styles/img-narrow/public/inline/logo_gradient_-_under.png?itok=F8fw0Tyz">
          <a:extLst>
            <a:ext uri="{FF2B5EF4-FFF2-40B4-BE49-F238E27FC236}">
              <a16:creationId xmlns:a16="http://schemas.microsoft.com/office/drawing/2014/main" id="{F7B489AC-8E83-4E0B-9F05-EB553D681E2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268432" y="0"/>
          <a:ext cx="1736679" cy="1030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7" name="Group 6">
          <a:extLst>
            <a:ext uri="{FF2B5EF4-FFF2-40B4-BE49-F238E27FC236}">
              <a16:creationId xmlns:a16="http://schemas.microsoft.com/office/drawing/2014/main" id="{00862D7A-877F-4045-A40E-ABDEDE7DC440}"/>
            </a:ext>
          </a:extLst>
        </xdr:cNvPr>
        <xdr:cNvGrpSpPr>
          <a:grpSpLocks/>
        </xdr:cNvGrpSpPr>
      </xdr:nvGrpSpPr>
      <xdr:grpSpPr bwMode="auto">
        <a:xfrm>
          <a:off x="277906" y="995082"/>
          <a:ext cx="12954000" cy="45392"/>
          <a:chOff x="1134" y="1904"/>
          <a:chExt cx="9546" cy="181"/>
        </a:xfrm>
      </xdr:grpSpPr>
      <xdr:sp macro="" textlink="">
        <xdr:nvSpPr>
          <xdr:cNvPr id="9" name="Rectangle 8">
            <a:extLst>
              <a:ext uri="{FF2B5EF4-FFF2-40B4-BE49-F238E27FC236}">
                <a16:creationId xmlns:a16="http://schemas.microsoft.com/office/drawing/2014/main" id="{421D5D26-9911-42D7-A63E-B9CE44EB1CB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FD1D18A4-0DE9-451E-A0CB-3D15F9159B8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4" name="Rectangle 13">
            <a:extLst>
              <a:ext uri="{FF2B5EF4-FFF2-40B4-BE49-F238E27FC236}">
                <a16:creationId xmlns:a16="http://schemas.microsoft.com/office/drawing/2014/main" id="{CBA0876A-765E-4DEE-AF84-376EACB07086}"/>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7EA1CF7C-4BAD-44D8-98E5-07130321E6E1}"/>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5" name="Rectangle 14">
            <a:extLst>
              <a:ext uri="{FF2B5EF4-FFF2-40B4-BE49-F238E27FC236}">
                <a16:creationId xmlns:a16="http://schemas.microsoft.com/office/drawing/2014/main" id="{AC9E5FCF-70A8-4D37-91CC-97936C08C4A1}"/>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6" name="Rectangle 15">
            <a:extLst>
              <a:ext uri="{FF2B5EF4-FFF2-40B4-BE49-F238E27FC236}">
                <a16:creationId xmlns:a16="http://schemas.microsoft.com/office/drawing/2014/main" id="{9540E414-A9AD-40D2-AF5D-E1F917A542E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7" name="Rectangle 16">
            <a:extLst>
              <a:ext uri="{FF2B5EF4-FFF2-40B4-BE49-F238E27FC236}">
                <a16:creationId xmlns:a16="http://schemas.microsoft.com/office/drawing/2014/main" id="{5631DA6C-ED1C-41EA-8559-E220AD1F5749}"/>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8" name="Rectangle 17">
            <a:extLst>
              <a:ext uri="{FF2B5EF4-FFF2-40B4-BE49-F238E27FC236}">
                <a16:creationId xmlns:a16="http://schemas.microsoft.com/office/drawing/2014/main" id="{2129CC27-BDBB-4D45-BD8F-81849F15CB12}"/>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180974</xdr:rowOff>
    </xdr:from>
    <xdr:to>
      <xdr:col>14</xdr:col>
      <xdr:colOff>0</xdr:colOff>
      <xdr:row>6</xdr:row>
      <xdr:rowOff>0</xdr:rowOff>
    </xdr:to>
    <xdr:grpSp>
      <xdr:nvGrpSpPr>
        <xdr:cNvPr id="5" name="Group 4">
          <a:extLst>
            <a:ext uri="{FF2B5EF4-FFF2-40B4-BE49-F238E27FC236}">
              <a16:creationId xmlns:a16="http://schemas.microsoft.com/office/drawing/2014/main" id="{9B73E1E8-14D5-4032-BFBF-2C0E51B7CF8D}"/>
            </a:ext>
          </a:extLst>
        </xdr:cNvPr>
        <xdr:cNvGrpSpPr>
          <a:grpSpLocks/>
        </xdr:cNvGrpSpPr>
      </xdr:nvGrpSpPr>
      <xdr:grpSpPr bwMode="auto">
        <a:xfrm>
          <a:off x="194553" y="0"/>
          <a:ext cx="19293192" cy="0"/>
          <a:chOff x="1133" y="1230"/>
          <a:chExt cx="8460" cy="208"/>
        </a:xfrm>
      </xdr:grpSpPr>
      <xdr:sp macro="" textlink="">
        <xdr:nvSpPr>
          <xdr:cNvPr id="6" name="Rektangel 2">
            <a:extLst>
              <a:ext uri="{FF2B5EF4-FFF2-40B4-BE49-F238E27FC236}">
                <a16:creationId xmlns:a16="http://schemas.microsoft.com/office/drawing/2014/main" id="{98E8F3D6-7500-4A83-ADB1-5A3338A665E8}"/>
              </a:ext>
            </a:extLst>
          </xdr:cNvPr>
          <xdr:cNvSpPr>
            <a:spLocks noChangeArrowheads="1"/>
          </xdr:cNvSpPr>
        </xdr:nvSpPr>
        <xdr:spPr bwMode="auto">
          <a:xfrm>
            <a:off x="1133" y="1230"/>
            <a:ext cx="8460" cy="208"/>
          </a:xfrm>
          <a:prstGeom prst="rect">
            <a:avLst/>
          </a:prstGeom>
          <a:solidFill>
            <a:srgbClr val="0076AF"/>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sp macro="" textlink="">
        <xdr:nvSpPr>
          <xdr:cNvPr id="7" name="Rektangel 3">
            <a:extLst>
              <a:ext uri="{FF2B5EF4-FFF2-40B4-BE49-F238E27FC236}">
                <a16:creationId xmlns:a16="http://schemas.microsoft.com/office/drawing/2014/main" id="{49F7436F-6E45-494D-87AF-7C61A413D25E}"/>
              </a:ext>
            </a:extLst>
          </xdr:cNvPr>
          <xdr:cNvSpPr>
            <a:spLocks noChangeArrowheads="1"/>
          </xdr:cNvSpPr>
        </xdr:nvSpPr>
        <xdr:spPr bwMode="auto">
          <a:xfrm>
            <a:off x="2298" y="1230"/>
            <a:ext cx="750" cy="208"/>
          </a:xfrm>
          <a:prstGeom prst="rect">
            <a:avLst/>
          </a:prstGeom>
          <a:solidFill>
            <a:srgbClr val="56ADD6"/>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29</xdr:row>
      <xdr:rowOff>212910</xdr:rowOff>
    </xdr:from>
    <xdr:to>
      <xdr:col>14</xdr:col>
      <xdr:colOff>0</xdr:colOff>
      <xdr:row>73</xdr:row>
      <xdr:rowOff>7764</xdr:rowOff>
    </xdr:to>
    <xdr:pic>
      <xdr:nvPicPr>
        <xdr:cNvPr id="13" name="Picture 12">
          <a:extLst>
            <a:ext uri="{FF2B5EF4-FFF2-40B4-BE49-F238E27FC236}">
              <a16:creationId xmlns:a16="http://schemas.microsoft.com/office/drawing/2014/main" id="{EF5AD3F8-19EE-403C-8653-CF7C887B4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7083" y="5569322"/>
          <a:ext cx="6187888" cy="8774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304800</xdr:colOff>
      <xdr:row>4</xdr:row>
      <xdr:rowOff>120650</xdr:rowOff>
    </xdr:to>
    <xdr:sp macro="" textlink="">
      <xdr:nvSpPr>
        <xdr:cNvPr id="8452" name="AutoShape 260">
          <a:extLst>
            <a:ext uri="{FF2B5EF4-FFF2-40B4-BE49-F238E27FC236}">
              <a16:creationId xmlns:a16="http://schemas.microsoft.com/office/drawing/2014/main" id="{496B0B5C-016C-4A77-A957-2A75F9D06302}"/>
            </a:ext>
          </a:extLst>
        </xdr:cNvPr>
        <xdr:cNvSpPr>
          <a:spLocks noChangeAspect="1" noChangeArrowheads="1"/>
        </xdr:cNvSpPr>
      </xdr:nvSpPr>
      <xdr:spPr bwMode="auto">
        <a:xfrm>
          <a:off x="11982450" y="54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120650</xdr:rowOff>
    </xdr:to>
    <xdr:sp macro="" textlink="">
      <xdr:nvSpPr>
        <xdr:cNvPr id="8453" name="AutoShape 261">
          <a:extLst>
            <a:ext uri="{FF2B5EF4-FFF2-40B4-BE49-F238E27FC236}">
              <a16:creationId xmlns:a16="http://schemas.microsoft.com/office/drawing/2014/main" id="{64794F00-83CB-41CC-92ED-418896BD69DA}"/>
            </a:ext>
          </a:extLst>
        </xdr:cNvPr>
        <xdr:cNvSpPr>
          <a:spLocks noChangeAspect="1" noChangeArrowheads="1"/>
        </xdr:cNvSpPr>
      </xdr:nvSpPr>
      <xdr:spPr bwMode="auto">
        <a:xfrm>
          <a:off x="11982450" y="9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xdr:row>
      <xdr:rowOff>0</xdr:rowOff>
    </xdr:from>
    <xdr:to>
      <xdr:col>7</xdr:col>
      <xdr:colOff>304800</xdr:colOff>
      <xdr:row>11</xdr:row>
      <xdr:rowOff>120650</xdr:rowOff>
    </xdr:to>
    <xdr:sp macro="" textlink="">
      <xdr:nvSpPr>
        <xdr:cNvPr id="8454" name="AutoShape 262">
          <a:extLst>
            <a:ext uri="{FF2B5EF4-FFF2-40B4-BE49-F238E27FC236}">
              <a16:creationId xmlns:a16="http://schemas.microsoft.com/office/drawing/2014/main" id="{B292C71B-1E9D-403B-A372-5853D485832E}"/>
            </a:ext>
          </a:extLst>
        </xdr:cNvPr>
        <xdr:cNvSpPr>
          <a:spLocks noChangeAspect="1" noChangeArrowheads="1"/>
        </xdr:cNvSpPr>
      </xdr:nvSpPr>
      <xdr:spPr bwMode="auto">
        <a:xfrm>
          <a:off x="11982450" y="180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xdr:row>
      <xdr:rowOff>0</xdr:rowOff>
    </xdr:from>
    <xdr:to>
      <xdr:col>7</xdr:col>
      <xdr:colOff>304800</xdr:colOff>
      <xdr:row>12</xdr:row>
      <xdr:rowOff>120650</xdr:rowOff>
    </xdr:to>
    <xdr:sp macro="" textlink="">
      <xdr:nvSpPr>
        <xdr:cNvPr id="8455" name="AutoShape 263">
          <a:extLst>
            <a:ext uri="{FF2B5EF4-FFF2-40B4-BE49-F238E27FC236}">
              <a16:creationId xmlns:a16="http://schemas.microsoft.com/office/drawing/2014/main" id="{289AA93A-9991-48A0-A373-A229F378FECB}"/>
            </a:ext>
          </a:extLst>
        </xdr:cNvPr>
        <xdr:cNvSpPr>
          <a:spLocks noChangeAspect="1" noChangeArrowheads="1"/>
        </xdr:cNvSpPr>
      </xdr:nvSpPr>
      <xdr:spPr bwMode="auto">
        <a:xfrm>
          <a:off x="11982450" y="199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7</xdr:col>
      <xdr:colOff>304800</xdr:colOff>
      <xdr:row>15</xdr:row>
      <xdr:rowOff>120650</xdr:rowOff>
    </xdr:to>
    <xdr:sp macro="" textlink="">
      <xdr:nvSpPr>
        <xdr:cNvPr id="8456" name="AutoShape 264">
          <a:extLst>
            <a:ext uri="{FF2B5EF4-FFF2-40B4-BE49-F238E27FC236}">
              <a16:creationId xmlns:a16="http://schemas.microsoft.com/office/drawing/2014/main" id="{EAF65064-8F02-4FA7-A7B5-0C44FF177183}"/>
            </a:ext>
          </a:extLst>
        </xdr:cNvPr>
        <xdr:cNvSpPr>
          <a:spLocks noChangeAspect="1" noChangeArrowheads="1"/>
        </xdr:cNvSpPr>
      </xdr:nvSpPr>
      <xdr:spPr bwMode="auto">
        <a:xfrm>
          <a:off x="1198245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7</xdr:col>
      <xdr:colOff>304800</xdr:colOff>
      <xdr:row>33</xdr:row>
      <xdr:rowOff>120650</xdr:rowOff>
    </xdr:to>
    <xdr:sp macro="" textlink="">
      <xdr:nvSpPr>
        <xdr:cNvPr id="8457" name="AutoShape 265">
          <a:extLst>
            <a:ext uri="{FF2B5EF4-FFF2-40B4-BE49-F238E27FC236}">
              <a16:creationId xmlns:a16="http://schemas.microsoft.com/office/drawing/2014/main" id="{A8EC7E47-AED7-47A1-8EBA-1338D705886F}"/>
            </a:ext>
          </a:extLst>
        </xdr:cNvPr>
        <xdr:cNvSpPr>
          <a:spLocks noChangeAspect="1" noChangeArrowheads="1"/>
        </xdr:cNvSpPr>
      </xdr:nvSpPr>
      <xdr:spPr bwMode="auto">
        <a:xfrm>
          <a:off x="11982450" y="57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33</xdr:row>
      <xdr:rowOff>0</xdr:rowOff>
    </xdr:from>
    <xdr:to>
      <xdr:col>7</xdr:col>
      <xdr:colOff>304800</xdr:colOff>
      <xdr:row>34</xdr:row>
      <xdr:rowOff>120650</xdr:rowOff>
    </xdr:to>
    <xdr:sp macro="" textlink="">
      <xdr:nvSpPr>
        <xdr:cNvPr id="8458" name="AutoShape 266">
          <a:extLst>
            <a:ext uri="{FF2B5EF4-FFF2-40B4-BE49-F238E27FC236}">
              <a16:creationId xmlns:a16="http://schemas.microsoft.com/office/drawing/2014/main" id="{813DB849-148A-4C95-AFF7-CC5535217238}"/>
            </a:ext>
          </a:extLst>
        </xdr:cNvPr>
        <xdr:cNvSpPr>
          <a:spLocks noChangeAspect="1" noChangeArrowheads="1"/>
        </xdr:cNvSpPr>
      </xdr:nvSpPr>
      <xdr:spPr bwMode="auto">
        <a:xfrm>
          <a:off x="11982450" y="597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34</xdr:row>
      <xdr:rowOff>0</xdr:rowOff>
    </xdr:from>
    <xdr:to>
      <xdr:col>7</xdr:col>
      <xdr:colOff>304800</xdr:colOff>
      <xdr:row>35</xdr:row>
      <xdr:rowOff>120650</xdr:rowOff>
    </xdr:to>
    <xdr:sp macro="" textlink="">
      <xdr:nvSpPr>
        <xdr:cNvPr id="8459" name="AutoShape 267">
          <a:extLst>
            <a:ext uri="{FF2B5EF4-FFF2-40B4-BE49-F238E27FC236}">
              <a16:creationId xmlns:a16="http://schemas.microsoft.com/office/drawing/2014/main" id="{399F5770-645E-4974-B8D0-FDA3FC670348}"/>
            </a:ext>
          </a:extLst>
        </xdr:cNvPr>
        <xdr:cNvSpPr>
          <a:spLocks noChangeAspect="1" noChangeArrowheads="1"/>
        </xdr:cNvSpPr>
      </xdr:nvSpPr>
      <xdr:spPr bwMode="auto">
        <a:xfrm>
          <a:off x="11982450" y="615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40</xdr:row>
      <xdr:rowOff>0</xdr:rowOff>
    </xdr:from>
    <xdr:to>
      <xdr:col>7</xdr:col>
      <xdr:colOff>304800</xdr:colOff>
      <xdr:row>41</xdr:row>
      <xdr:rowOff>120650</xdr:rowOff>
    </xdr:to>
    <xdr:sp macro="" textlink="">
      <xdr:nvSpPr>
        <xdr:cNvPr id="8460" name="AutoShape 268">
          <a:extLst>
            <a:ext uri="{FF2B5EF4-FFF2-40B4-BE49-F238E27FC236}">
              <a16:creationId xmlns:a16="http://schemas.microsoft.com/office/drawing/2014/main" id="{3540829E-FEBF-4B84-8217-9EC53EE657D8}"/>
            </a:ext>
          </a:extLst>
        </xdr:cNvPr>
        <xdr:cNvSpPr>
          <a:spLocks noChangeAspect="1" noChangeArrowheads="1"/>
        </xdr:cNvSpPr>
      </xdr:nvSpPr>
      <xdr:spPr bwMode="auto">
        <a:xfrm>
          <a:off x="11982450" y="723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53</xdr:row>
      <xdr:rowOff>0</xdr:rowOff>
    </xdr:from>
    <xdr:to>
      <xdr:col>7</xdr:col>
      <xdr:colOff>304800</xdr:colOff>
      <xdr:row>54</xdr:row>
      <xdr:rowOff>120650</xdr:rowOff>
    </xdr:to>
    <xdr:sp macro="" textlink="">
      <xdr:nvSpPr>
        <xdr:cNvPr id="8461" name="AutoShape 269">
          <a:extLst>
            <a:ext uri="{FF2B5EF4-FFF2-40B4-BE49-F238E27FC236}">
              <a16:creationId xmlns:a16="http://schemas.microsoft.com/office/drawing/2014/main" id="{A78A90D2-195B-4FBD-AF60-C3B086559529}"/>
            </a:ext>
          </a:extLst>
        </xdr:cNvPr>
        <xdr:cNvSpPr>
          <a:spLocks noChangeAspect="1" noChangeArrowheads="1"/>
        </xdr:cNvSpPr>
      </xdr:nvSpPr>
      <xdr:spPr bwMode="auto">
        <a:xfrm>
          <a:off x="11982450" y="959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67</xdr:row>
      <xdr:rowOff>0</xdr:rowOff>
    </xdr:from>
    <xdr:to>
      <xdr:col>7</xdr:col>
      <xdr:colOff>304800</xdr:colOff>
      <xdr:row>68</xdr:row>
      <xdr:rowOff>120650</xdr:rowOff>
    </xdr:to>
    <xdr:sp macro="" textlink="">
      <xdr:nvSpPr>
        <xdr:cNvPr id="8462" name="AutoShape 270">
          <a:extLst>
            <a:ext uri="{FF2B5EF4-FFF2-40B4-BE49-F238E27FC236}">
              <a16:creationId xmlns:a16="http://schemas.microsoft.com/office/drawing/2014/main" id="{2E200D32-A97A-4153-8CCC-04937B2E2688}"/>
            </a:ext>
          </a:extLst>
        </xdr:cNvPr>
        <xdr:cNvSpPr>
          <a:spLocks noChangeAspect="1" noChangeArrowheads="1"/>
        </xdr:cNvSpPr>
      </xdr:nvSpPr>
      <xdr:spPr bwMode="auto">
        <a:xfrm>
          <a:off x="11982450" y="1212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69</xdr:row>
      <xdr:rowOff>0</xdr:rowOff>
    </xdr:from>
    <xdr:to>
      <xdr:col>7</xdr:col>
      <xdr:colOff>304800</xdr:colOff>
      <xdr:row>70</xdr:row>
      <xdr:rowOff>120650</xdr:rowOff>
    </xdr:to>
    <xdr:sp macro="" textlink="">
      <xdr:nvSpPr>
        <xdr:cNvPr id="8463" name="AutoShape 271">
          <a:extLst>
            <a:ext uri="{FF2B5EF4-FFF2-40B4-BE49-F238E27FC236}">
              <a16:creationId xmlns:a16="http://schemas.microsoft.com/office/drawing/2014/main" id="{B012AC0A-BE7D-45C6-9293-6FAD1D2EF2C9}"/>
            </a:ext>
          </a:extLst>
        </xdr:cNvPr>
        <xdr:cNvSpPr>
          <a:spLocks noChangeAspect="1" noChangeArrowheads="1"/>
        </xdr:cNvSpPr>
      </xdr:nvSpPr>
      <xdr:spPr bwMode="auto">
        <a:xfrm>
          <a:off x="11982450" y="1248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79</xdr:row>
      <xdr:rowOff>0</xdr:rowOff>
    </xdr:from>
    <xdr:to>
      <xdr:col>7</xdr:col>
      <xdr:colOff>304800</xdr:colOff>
      <xdr:row>80</xdr:row>
      <xdr:rowOff>120650</xdr:rowOff>
    </xdr:to>
    <xdr:sp macro="" textlink="">
      <xdr:nvSpPr>
        <xdr:cNvPr id="8464" name="AutoShape 272">
          <a:extLst>
            <a:ext uri="{FF2B5EF4-FFF2-40B4-BE49-F238E27FC236}">
              <a16:creationId xmlns:a16="http://schemas.microsoft.com/office/drawing/2014/main" id="{F30DB2BC-2787-4312-9085-801DB8B5B4BA}"/>
            </a:ext>
          </a:extLst>
        </xdr:cNvPr>
        <xdr:cNvSpPr>
          <a:spLocks noChangeAspect="1" noChangeArrowheads="1"/>
        </xdr:cNvSpPr>
      </xdr:nvSpPr>
      <xdr:spPr bwMode="auto">
        <a:xfrm>
          <a:off x="11982450" y="1429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85</xdr:row>
      <xdr:rowOff>0</xdr:rowOff>
    </xdr:from>
    <xdr:to>
      <xdr:col>7</xdr:col>
      <xdr:colOff>304800</xdr:colOff>
      <xdr:row>86</xdr:row>
      <xdr:rowOff>120650</xdr:rowOff>
    </xdr:to>
    <xdr:sp macro="" textlink="">
      <xdr:nvSpPr>
        <xdr:cNvPr id="8465" name="AutoShape 273">
          <a:extLst>
            <a:ext uri="{FF2B5EF4-FFF2-40B4-BE49-F238E27FC236}">
              <a16:creationId xmlns:a16="http://schemas.microsoft.com/office/drawing/2014/main" id="{471C0C8A-69A5-4E91-9DC3-D55BFBEF61A2}"/>
            </a:ext>
          </a:extLst>
        </xdr:cNvPr>
        <xdr:cNvSpPr>
          <a:spLocks noChangeAspect="1" noChangeArrowheads="1"/>
        </xdr:cNvSpPr>
      </xdr:nvSpPr>
      <xdr:spPr bwMode="auto">
        <a:xfrm>
          <a:off x="11982450" y="15382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86</xdr:row>
      <xdr:rowOff>0</xdr:rowOff>
    </xdr:from>
    <xdr:to>
      <xdr:col>7</xdr:col>
      <xdr:colOff>304800</xdr:colOff>
      <xdr:row>87</xdr:row>
      <xdr:rowOff>120650</xdr:rowOff>
    </xdr:to>
    <xdr:sp macro="" textlink="">
      <xdr:nvSpPr>
        <xdr:cNvPr id="8466" name="AutoShape 274">
          <a:extLst>
            <a:ext uri="{FF2B5EF4-FFF2-40B4-BE49-F238E27FC236}">
              <a16:creationId xmlns:a16="http://schemas.microsoft.com/office/drawing/2014/main" id="{6DC417FC-BE73-48EB-9780-E05F0BE7098F}"/>
            </a:ext>
          </a:extLst>
        </xdr:cNvPr>
        <xdr:cNvSpPr>
          <a:spLocks noChangeAspect="1" noChangeArrowheads="1"/>
        </xdr:cNvSpPr>
      </xdr:nvSpPr>
      <xdr:spPr bwMode="auto">
        <a:xfrm>
          <a:off x="11982450" y="1556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97</xdr:row>
      <xdr:rowOff>0</xdr:rowOff>
    </xdr:from>
    <xdr:to>
      <xdr:col>7</xdr:col>
      <xdr:colOff>304800</xdr:colOff>
      <xdr:row>98</xdr:row>
      <xdr:rowOff>120650</xdr:rowOff>
    </xdr:to>
    <xdr:sp macro="" textlink="">
      <xdr:nvSpPr>
        <xdr:cNvPr id="8467" name="AutoShape 275">
          <a:extLst>
            <a:ext uri="{FF2B5EF4-FFF2-40B4-BE49-F238E27FC236}">
              <a16:creationId xmlns:a16="http://schemas.microsoft.com/office/drawing/2014/main" id="{A4101640-AE25-4E61-AF4D-E27EEC8404C7}"/>
            </a:ext>
          </a:extLst>
        </xdr:cNvPr>
        <xdr:cNvSpPr>
          <a:spLocks noChangeAspect="1" noChangeArrowheads="1"/>
        </xdr:cNvSpPr>
      </xdr:nvSpPr>
      <xdr:spPr bwMode="auto">
        <a:xfrm>
          <a:off x="11982450" y="1755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108</xdr:row>
      <xdr:rowOff>0</xdr:rowOff>
    </xdr:from>
    <xdr:to>
      <xdr:col>7</xdr:col>
      <xdr:colOff>304800</xdr:colOff>
      <xdr:row>109</xdr:row>
      <xdr:rowOff>120650</xdr:rowOff>
    </xdr:to>
    <xdr:sp macro="" textlink="">
      <xdr:nvSpPr>
        <xdr:cNvPr id="8468" name="AutoShape 276">
          <a:extLst>
            <a:ext uri="{FF2B5EF4-FFF2-40B4-BE49-F238E27FC236}">
              <a16:creationId xmlns:a16="http://schemas.microsoft.com/office/drawing/2014/main" id="{73528F53-D73B-4D02-BE3C-0A2A88ADB061}"/>
            </a:ext>
          </a:extLst>
        </xdr:cNvPr>
        <xdr:cNvSpPr>
          <a:spLocks noChangeAspect="1" noChangeArrowheads="1"/>
        </xdr:cNvSpPr>
      </xdr:nvSpPr>
      <xdr:spPr bwMode="auto">
        <a:xfrm>
          <a:off x="11982450" y="1954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124</xdr:row>
      <xdr:rowOff>0</xdr:rowOff>
    </xdr:from>
    <xdr:to>
      <xdr:col>7</xdr:col>
      <xdr:colOff>304800</xdr:colOff>
      <xdr:row>125</xdr:row>
      <xdr:rowOff>120650</xdr:rowOff>
    </xdr:to>
    <xdr:sp macro="" textlink="">
      <xdr:nvSpPr>
        <xdr:cNvPr id="8469" name="AutoShape 277">
          <a:extLst>
            <a:ext uri="{FF2B5EF4-FFF2-40B4-BE49-F238E27FC236}">
              <a16:creationId xmlns:a16="http://schemas.microsoft.com/office/drawing/2014/main" id="{D3019745-D5D9-470F-9E52-135D5B74DAAF}"/>
            </a:ext>
          </a:extLst>
        </xdr:cNvPr>
        <xdr:cNvSpPr>
          <a:spLocks noChangeAspect="1" noChangeArrowheads="1"/>
        </xdr:cNvSpPr>
      </xdr:nvSpPr>
      <xdr:spPr bwMode="auto">
        <a:xfrm>
          <a:off x="11982450" y="2244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person displayName="Joshua Blackman" id="{E0873393-F010-438B-9DF6-A6D5795A4D9D}" userId="S::jblackman@bdo.gy::62fd6476-a4ec-4c54-9fcb-740aa53b86c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A89EE5C-8D1E-45E6-82AB-11CD45BA6E40}" name="Companies" displayName="Companies" ref="B35:I77" totalsRowShown="0" headerRowDxfId="109" dataDxfId="108" tableBorderDxfId="107" headerRowCellStyle="Normal 2">
  <autoFilter ref="B35:I77" xr:uid="{29A02D02-B15A-4451-BC82-381511A5580C}"/>
  <tableColumns count="8">
    <tableColumn id="1" xr3:uid="{8CC8A279-3D52-433B-A927-54271A548F95}" name="Full company name" dataDxfId="106"/>
    <tableColumn id="7" xr3:uid="{6199F5EF-D667-4A2E-B4B6-E28C9D86CE7D}" name="Company type" dataDxfId="105" dataCellStyle="Normal 2"/>
    <tableColumn id="2" xr3:uid="{47CFFE63-62E9-4C2F-AF7A-8C998C2115DD}" name="Company ID number" dataDxfId="104"/>
    <tableColumn id="5" xr3:uid="{44126531-1251-489D-817D-0BB675AD4463}" name="Sector" dataDxfId="103" dataCellStyle="Normal 2"/>
    <tableColumn id="3" xr3:uid="{B0C9D6BC-CD8D-487B-AAF5-C67B584CF297}" name="Commodities (comma-seperated)" dataDxfId="102" dataCellStyle="Normal 2"/>
    <tableColumn id="4" xr3:uid="{647342AE-9A02-48F4-8A87-5A810456D069}" name="Stock exchange listing or company website " dataDxfId="101" dataCellStyle="Comma"/>
    <tableColumn id="8" xr3:uid="{A71D3E18-CE7F-4A3A-9C59-406CFD09BD83}" name="Audited financial statement (or balance sheet, cash flows, profit/loss statement if unavailable)" dataDxfId="100" dataCellStyle="Comma"/>
    <tableColumn id="6" xr3:uid="{2A2434D1-ADCC-40FE-8B5D-B8088719FA46}" name="Payments to Governments Report" dataDxfId="99" dataCellStyle="Comma">
      <calculatedColumnFormula>SUMIF(Table10[Company],Companies[[#This Row],[Full company name]],Table10[Revenue value])</calculatedColumnFormula>
    </tableColumn>
  </tableColumns>
  <tableStyleInfo name="EITI Tabl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5_Commodities_list" displayName="Table5_Commodities_list" ref="N2:P74" totalsRowShown="0" headerRowDxfId="21">
  <autoFilter ref="N2:P74" xr:uid="{00000000-0009-0000-0100-000005000000}"/>
  <sortState xmlns:xlrd2="http://schemas.microsoft.com/office/spreadsheetml/2017/richdata2" ref="N3:P72">
    <sortCondition ref="N2:N72"/>
  </sortState>
  <tableColumns count="3">
    <tableColumn id="1" xr3:uid="{00000000-0010-0000-0500-000001000000}" name="HS ProductCode" dataDxfId="20"/>
    <tableColumn id="2" xr3:uid="{00000000-0010-0000-0500-000002000000}" name="HS Product Description" dataDxfId="19"/>
    <tableColumn id="3" xr3:uid="{00000000-0010-0000-0500-000003000000}" name="HS Product Description w volume" dataDxfId="18"/>
  </tableColumns>
  <tableStyleInfo name="EITI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6_GFS_codes_classification" displayName="Table6_GFS_codes_classification" ref="S2:Y30" totalsRowShown="0" headerRowDxfId="17" dataDxfId="16">
  <autoFilter ref="S2:Y30" xr:uid="{00000000-0009-0000-0100-000007000000}"/>
  <tableColumns count="7">
    <tableColumn id="4" xr3:uid="{00000000-0010-0000-0600-000004000000}" name="Combined" dataDxfId="15"/>
    <tableColumn id="1" xr3:uid="{00000000-0010-0000-0600-000001000000}" name="GFS description" dataDxfId="14"/>
    <tableColumn id="2" xr3:uid="{00000000-0010-0000-0600-000002000000}" name="GFS Code" dataDxfId="13"/>
    <tableColumn id="5" xr3:uid="{00000000-0010-0000-0600-000005000000}" name="GFS Level 1" dataDxfId="12"/>
    <tableColumn id="6" xr3:uid="{00000000-0010-0000-0600-000006000000}" name="GFS Level 2" dataDxfId="11"/>
    <tableColumn id="7" xr3:uid="{00000000-0010-0000-0600-000007000000}" name="GFS Level 3" dataDxfId="10"/>
    <tableColumn id="8" xr3:uid="{00000000-0010-0000-0600-000008000000}" name="GFS Level 4" dataDxfId="9"/>
  </tableColumns>
  <tableStyleInfo name="EITI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7_sectors" displayName="Table7_sectors" ref="AA2:AA9" totalsRowShown="0" headerRowDxfId="8" dataDxfId="7">
  <autoFilter ref="AA2:AA9" xr:uid="{00000000-0009-0000-0100-000008000000}"/>
  <tableColumns count="1">
    <tableColumn id="1" xr3:uid="{00000000-0010-0000-0700-000001000000}" name="Sector(s)" dataDxfId="6"/>
  </tableColumns>
  <tableStyleInfo name="EITI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1484F34-3136-4474-B0D0-6479671F8D8E}" name="Table12" displayName="Table12" ref="AC2:AC8" totalsRowShown="0" headerRowDxfId="5" dataDxfId="4">
  <autoFilter ref="AC2:AC8" xr:uid="{1ADBC98D-8EE2-4E2D-8292-B9B5E1C6604C}"/>
  <tableColumns count="1">
    <tableColumn id="1" xr3:uid="{619D7381-1BA4-49E4-A221-3684B2D0D7D6}" name="Project phases" dataDxfId="3"/>
  </tableColumns>
  <tableStyleInfo name="EITI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92ACC1B-B4A5-4AF5-84E9-4D64F1CD3C41}" name="Government_entity_type" displayName="Government_entity_type" ref="AE2:AE7" totalsRowShown="0" headerRowDxfId="2" dataDxfId="1">
  <autoFilter ref="AE2:AE7" xr:uid="{0BF01CFB-5BFF-465C-ABA9-A1B7D70AB6D1}"/>
  <tableColumns count="1">
    <tableColumn id="1" xr3:uid="{85A7D8AC-4324-4EDB-9E4C-151DC7BBE4CC}" name="&lt; Agency type &gt;" dataDxfId="0"/>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ED97150-2798-4438-86A8-24682F3B061D}" name="Government_agencies" displayName="Government_agencies" ref="B14:E29" totalsRowShown="0" headerRowDxfId="98" dataDxfId="97" tableBorderDxfId="96" headerRowCellStyle="Normal 2">
  <autoFilter ref="B14:E29" xr:uid="{A8B4B39C-0D0F-4818-88C8-91C925EC55AF}"/>
  <tableColumns count="4">
    <tableColumn id="1" xr3:uid="{A514468B-E09B-48E0-A959-4DFDD8AB4C35}" name="Full name of agency" dataDxfId="95"/>
    <tableColumn id="4" xr3:uid="{E93FD104-7FE2-4A59-B947-6626A8244D37}" name="Agency type" dataDxfId="94" dataCellStyle="Normal 2"/>
    <tableColumn id="2" xr3:uid="{AB7B7E22-1DB9-44DD-B707-BD73D8566D73}" name="ID number (if applicable)" dataDxfId="93"/>
    <tableColumn id="3" xr3:uid="{D4ED04ED-28EF-4370-8F5D-96FBFBDE5D1D}" name="Total reported" dataDxfId="92" dataCellStyle="Comma">
      <calculatedColumnFormula>SUMIF(Government_revenues_table[Government entity],Government_agencies[[#This Row],[Full name of agency]],Government_revenues_table[Revenue value])</calculatedColumnFormula>
    </tableColumn>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EAE08F6-7D52-4E4D-81DD-BB5D597CDAFD}" name="Companies15" displayName="Companies15" ref="B80:J97" totalsRowShown="0" headerRowDxfId="91" dataDxfId="90" tableBorderDxfId="89" headerRowCellStyle="Normal 2">
  <autoFilter ref="B80:J97" xr:uid="{BB4EE31E-36E6-444B-8B65-954004E3DCB7}"/>
  <tableColumns count="9">
    <tableColumn id="1" xr3:uid="{F5AA4BF4-7DA0-4C74-9A5B-14547F26D1B1}" name="Full project name" dataDxfId="88"/>
    <tableColumn id="2" xr3:uid="{685B8D42-EFD0-4DC2-BE10-28D18E979777}" name="Legal agreement reference number(s): contract, licence, lease, concession, …" dataDxfId="87"/>
    <tableColumn id="3" xr3:uid="{603E42CC-ECFB-4B1F-A620-0AA181E1F649}" name="Affiliated companies, start with Operator" dataDxfId="86"/>
    <tableColumn id="5" xr3:uid="{228121AB-6AF3-45CE-A57C-DE91B9AADBA7}" name="Commodities (one commodity/row)" dataDxfId="85" dataCellStyle="Normal 2"/>
    <tableColumn id="6" xr3:uid="{235ED50D-2537-4E98-9096-D0CE3E3A0720}" name="Status" dataDxfId="84"/>
    <tableColumn id="7" xr3:uid="{AD7BD532-EFD5-4B42-9DCF-ACD36F766A33}" name="Production (volume)" dataDxfId="83"/>
    <tableColumn id="8" xr3:uid="{8F48E404-F666-43CF-B215-2413E02429D2}" name="Unit" dataDxfId="82"/>
    <tableColumn id="9" xr3:uid="{2E15003C-1852-483F-B320-AD9DABEF1059}" name="Production (value)" dataDxfId="81" dataCellStyle="Normal 2"/>
    <tableColumn id="10" xr3:uid="{AFFC1E31-5241-4FC5-9872-AB13888FD0EC}" name="Currency" dataDxfId="80"/>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Government_revenues_table" displayName="Government_revenues_table" ref="B21:K96" totalsRowShown="0" headerRowDxfId="79" dataDxfId="78">
  <autoFilter ref="B21:K96" xr:uid="{00000000-0009-0000-0100-000006000000}"/>
  <tableColumns count="10">
    <tableColumn id="8" xr3:uid="{00000000-0010-0000-0000-000008000000}" name="GFS Level 1" dataDxfId="77" dataCellStyle="Explanatory Text">
      <calculatedColumnFormula>IFERROR(VLOOKUP(Government_revenues_table[[#This Row],[GFS Classification]],Table6_GFS_codes_classification[],COLUMNS($F:F)+3,FALSE),"Do not enter data")</calculatedColumnFormula>
    </tableColumn>
    <tableColumn id="9" xr3:uid="{00000000-0010-0000-0000-000009000000}" name="GFS Level 2" dataDxfId="76" dataCellStyle="Explanatory Text">
      <calculatedColumnFormula>IFERROR(VLOOKUP(Government_revenues_table[[#This Row],[GFS Classification]],Table6_GFS_codes_classification[],COLUMNS($F:G)+3,FALSE),"Do not enter data")</calculatedColumnFormula>
    </tableColumn>
    <tableColumn id="10" xr3:uid="{00000000-0010-0000-0000-00000A000000}" name="GFS Level 3" dataDxfId="75" dataCellStyle="Explanatory Text">
      <calculatedColumnFormula>IFERROR(VLOOKUP(Government_revenues_table[[#This Row],[GFS Classification]],Table6_GFS_codes_classification[],COLUMNS($F:H)+3,FALSE),"Do not enter data")</calculatedColumnFormula>
    </tableColumn>
    <tableColumn id="7" xr3:uid="{00000000-0010-0000-0000-000007000000}" name="GFS Level 4" dataDxfId="74" dataCellStyle="Explanatory Text">
      <calculatedColumnFormula>IFERROR(VLOOKUP(Government_revenues_table[[#This Row],[GFS Classification]],Table6_GFS_codes_classification[],COLUMNS($F:I)+3,FALSE),"Do not enter data")</calculatedColumnFormula>
    </tableColumn>
    <tableColumn id="1" xr3:uid="{00000000-0010-0000-0000-000001000000}" name="GFS Classification"/>
    <tableColumn id="11" xr3:uid="{00000000-0010-0000-0000-00000B000000}" name="Sector"/>
    <tableColumn id="3" xr3:uid="{00000000-0010-0000-0000-000003000000}" name="Revenue stream name"/>
    <tableColumn id="4" xr3:uid="{00000000-0010-0000-0000-000004000000}" name="Government entity"/>
    <tableColumn id="5" xr3:uid="{00000000-0010-0000-0000-000005000000}" name="Revenue value" dataDxfId="73" dataCellStyle="Comma"/>
    <tableColumn id="2" xr3:uid="{717E21EE-FF78-4681-8A7C-9B91BD3462F9}" name="Currency" dataDxfId="72"/>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DE4D668-E03A-46B3-BA3C-CBA53E259CA3}" name="Table10" displayName="Table10" ref="B14:N94" totalsRowCount="1" headerRowDxfId="71" dataDxfId="70">
  <autoFilter ref="B14:N93" xr:uid="{F6A9E8DB-AAD3-4F23-BDF8-F73CD40C929E}"/>
  <tableColumns count="13">
    <tableColumn id="7" xr3:uid="{B0B955AC-7B0F-4E2F-A90F-081F8DF53075}" name="Sector" dataDxfId="69" totalsRowDxfId="68">
      <calculatedColumnFormula>VLOOKUP(C15,Companies[],3,FALSE)</calculatedColumnFormula>
    </tableColumn>
    <tableColumn id="1" xr3:uid="{F4BA65A6-3315-4982-8AD1-6233F51539B3}" name="Company" dataDxfId="67" totalsRowDxfId="66"/>
    <tableColumn id="3" xr3:uid="{4A565997-97E1-47A8-8ADC-39016648A467}" name="Government entity" dataDxfId="65" totalsRowDxfId="64"/>
    <tableColumn id="4" xr3:uid="{75F55348-A345-4AA0-B61D-0C0295D72872}" name="Revenue stream name" dataDxfId="63" totalsRowDxfId="62"/>
    <tableColumn id="5" xr3:uid="{8F7A06AD-203D-4268-8054-4B0336697888}" name="Levied on project (Y/N)" dataDxfId="61" totalsRowDxfId="60"/>
    <tableColumn id="6" xr3:uid="{9B64602E-90E7-4EA8-BE6A-A27376494140}" name="Reported by project (Y/N)" dataDxfId="59" totalsRowDxfId="58" dataCellStyle="Comma"/>
    <tableColumn id="2" xr3:uid="{43916E52-B1CF-479E-90B0-1D04D88358CC}" name="Project name" dataDxfId="57" totalsRowDxfId="56"/>
    <tableColumn id="13" xr3:uid="{34B04123-A3F5-4642-9FBB-D99F80C5C76E}" name="Reporting currency" dataDxfId="55" totalsRowDxfId="54"/>
    <tableColumn id="14" xr3:uid="{6349802A-D43D-4C34-8E59-A12205BD358D}" name="Revenue value" totalsRowFunction="sum" dataDxfId="53" totalsRowDxfId="52" dataCellStyle="Comma"/>
    <tableColumn id="18" xr3:uid="{9520FDAE-EF49-4183-894D-5E5291D023E4}" name="Payment made in-kind (Y/N)" dataDxfId="51" totalsRowDxfId="50"/>
    <tableColumn id="8" xr3:uid="{A773D8BD-C33D-417F-8B52-0168D9E80008}" name="In-kind volume (if applicable)" dataDxfId="49" totalsRowDxfId="48"/>
    <tableColumn id="9" xr3:uid="{BED2E64F-7F4B-4636-8EC9-DCC71768D73F}" name="Unit (if applicable)" dataDxfId="47" totalsRowDxfId="46"/>
    <tableColumn id="10" xr3:uid="{A6754352-A303-4E88-808C-7F5939247080}" name="Comments" dataDxfId="45" totalsRowDxfId="44"/>
  </tableColumns>
  <tableStyleInfo name="EITI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_Country_codes_and_currencies" displayName="Table1_Country_codes_and_currencies" ref="A2:G246" totalsRowShown="0" headerRowDxfId="43" dataDxfId="42">
  <autoFilter ref="A2:G246" xr:uid="{00000000-0009-0000-0100-000001000000}"/>
  <sortState xmlns:xlrd2="http://schemas.microsoft.com/office/spreadsheetml/2017/richdata2" ref="A3:G246">
    <sortCondition ref="A2:A246"/>
  </sortState>
  <tableColumns count="7">
    <tableColumn id="1" xr3:uid="{00000000-0010-0000-0100-000001000000}" name="Country or Area name" dataDxfId="41"/>
    <tableColumn id="2" xr3:uid="{00000000-0010-0000-0100-000002000000}" name="ISO Alpha-2 Code" dataDxfId="40"/>
    <tableColumn id="3" xr3:uid="{00000000-0010-0000-0100-000003000000}" name="ISO Alpha-3 Code" dataDxfId="39"/>
    <tableColumn id="4" xr3:uid="{00000000-0010-0000-0100-000004000000}" name="ISO Numeric Code (UN M49)" dataDxfId="38"/>
    <tableColumn id="5" xr3:uid="{00000000-0010-0000-0100-000005000000}" name="Currency code (ISO-4217)" dataDxfId="37"/>
    <tableColumn id="6" xr3:uid="{00000000-0010-0000-0100-000006000000}" name="Currency code num (ISO-4217)" dataDxfId="36"/>
    <tableColumn id="7" xr3:uid="{00000000-0010-0000-0100-000007000000}" name="Currency" dataDxfId="35"/>
  </tableColumns>
  <tableStyleInfo name="EITI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_Simple_options" displayName="Table2_Simple_options" ref="I2:I7" totalsRowShown="0" headerRowDxfId="34" dataDxfId="33">
  <autoFilter ref="I2:I7" xr:uid="{00000000-0009-0000-0100-000002000000}"/>
  <tableColumns count="1">
    <tableColumn id="1" xr3:uid="{00000000-0010-0000-0200-000001000000}" name="List" dataDxfId="32"/>
  </tableColumns>
  <tableStyleInfo name="EITI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_Currency_code_list" displayName="Table4_Currency_code_list" ref="I10:K168" totalsRowShown="0" headerRowDxfId="31" dataDxfId="29" headerRowBorderDxfId="30" tableBorderDxfId="28">
  <autoFilter ref="I10:K168" xr:uid="{00000000-0009-0000-0100-000004000000}"/>
  <tableColumns count="3">
    <tableColumn id="1" xr3:uid="{00000000-0010-0000-0300-000001000000}" name="Currency code (ISO-4217)" dataDxfId="27"/>
    <tableColumn id="2" xr3:uid="{00000000-0010-0000-0300-000002000000}" name="Currency code num (ISO-4217)" dataDxfId="26"/>
    <tableColumn id="3" xr3:uid="{00000000-0010-0000-0300-000003000000}" name="Currency" dataDxfId="25"/>
  </tableColumns>
  <tableStyleInfo name="EITI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3_Reporting_options" displayName="Table3_Reporting_options" ref="K2:K7" totalsRowShown="0" headerRowDxfId="24" dataDxfId="23">
  <autoFilter ref="K2:K7" xr:uid="{00000000-0009-0000-0100-000003000000}"/>
  <tableColumns count="1">
    <tableColumn id="1" xr3:uid="{00000000-0010-0000-0400-000001000000}" name="List" dataDxfId="22"/>
  </tableColumns>
  <tableStyleInfo name="EITI Table"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73" dT="2024-11-27T18:20:13.23" personId="{E0873393-F010-438B-9DF6-A6D5795A4D9D}" id="{C34051E2-1A0B-402A-9EEC-49BEB2B62810}">
    <text>Unsure about the figure
Reporting template has “643,347 Million”</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eiti.org/countries" TargetMode="External"/><Relationship Id="rId13" Type="http://schemas.openxmlformats.org/officeDocument/2006/relationships/printerSettings" Target="../printerSettings/printerSettings1.bin"/><Relationship Id="rId3" Type="http://schemas.openxmlformats.org/officeDocument/2006/relationships/hyperlink" Target="mailto:data@eiti.org" TargetMode="External"/><Relationship Id="rId7" Type="http://schemas.openxmlformats.org/officeDocument/2006/relationships/hyperlink" Target="mailto:data@eiti.org" TargetMode="External"/><Relationship Id="rId12" Type="http://schemas.openxmlformats.org/officeDocument/2006/relationships/hyperlink" Target="mailto:data@eiti.org?subject=Summary%20data%20feedback" TargetMode="External"/><Relationship Id="rId2" Type="http://schemas.openxmlformats.org/officeDocument/2006/relationships/hyperlink" Target="mailto:data@eiti.org" TargetMode="External"/><Relationship Id="rId1" Type="http://schemas.openxmlformats.org/officeDocument/2006/relationships/hyperlink" Target="https://eiti.org/data" TargetMode="External"/><Relationship Id="rId6" Type="http://schemas.openxmlformats.org/officeDocument/2006/relationships/hyperlink" Target="https://eiti.org/summary-data-template" TargetMode="External"/><Relationship Id="rId11" Type="http://schemas.openxmlformats.org/officeDocument/2006/relationships/hyperlink" Target="https://eiti.org/summary-data-template" TargetMode="External"/><Relationship Id="rId5" Type="http://schemas.openxmlformats.org/officeDocument/2006/relationships/hyperlink" Target="mailto:data@eiti.org" TargetMode="External"/><Relationship Id="rId15" Type="http://schemas.openxmlformats.org/officeDocument/2006/relationships/drawing" Target="../drawings/drawing1.xml"/><Relationship Id="rId10" Type="http://schemas.openxmlformats.org/officeDocument/2006/relationships/hyperlink" Target="https://eiti.org/countries" TargetMode="External"/><Relationship Id="rId4" Type="http://schemas.openxmlformats.org/officeDocument/2006/relationships/hyperlink" Target="mailto:data@eiti.org" TargetMode="External"/><Relationship Id="rId9" Type="http://schemas.openxmlformats.org/officeDocument/2006/relationships/hyperlink" Target="https://eiti.org/countries" TargetMode="External"/><Relationship Id="rId1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ata@eiti.org" TargetMode="External"/><Relationship Id="rId7" Type="http://schemas.openxmlformats.org/officeDocument/2006/relationships/customProperty" Target="../customProperty2.bin"/><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6" Type="http://schemas.openxmlformats.org/officeDocument/2006/relationships/printerSettings" Target="../printerSettings/printerSettings2.bin"/><Relationship Id="rId5" Type="http://schemas.openxmlformats.org/officeDocument/2006/relationships/hyperlink" Target="mailto:rlatchana@bdo.gy" TargetMode="External"/><Relationship Id="rId4" Type="http://schemas.openxmlformats.org/officeDocument/2006/relationships/hyperlink" Target="https://eiti.org/document/standard"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eiti.org/document/standard" TargetMode="External"/><Relationship Id="rId18" Type="http://schemas.openxmlformats.org/officeDocument/2006/relationships/hyperlink" Target="https://eiti.org/document/standard" TargetMode="External"/><Relationship Id="rId26" Type="http://schemas.openxmlformats.org/officeDocument/2006/relationships/hyperlink" Target="https://eiti.org/summary-data-template" TargetMode="External"/><Relationship Id="rId3" Type="http://schemas.openxmlformats.org/officeDocument/2006/relationships/hyperlink" Target="https://eiti.org/document/standard" TargetMode="External"/><Relationship Id="rId21" Type="http://schemas.openxmlformats.org/officeDocument/2006/relationships/hyperlink" Target="https://eiti.org/document/standard" TargetMode="External"/><Relationship Id="rId7" Type="http://schemas.openxmlformats.org/officeDocument/2006/relationships/hyperlink" Target="https://unstats.un.org/unsd/tradekb/Knowledgebase/50018/Harmonized-Commodity-Description-and-Coding-Systems-HS" TargetMode="External"/><Relationship Id="rId12" Type="http://schemas.openxmlformats.org/officeDocument/2006/relationships/hyperlink" Target="https://eiti.org/document/standard" TargetMode="External"/><Relationship Id="rId17" Type="http://schemas.openxmlformats.org/officeDocument/2006/relationships/hyperlink" Target="https://eiti.org/document/standard" TargetMode="External"/><Relationship Id="rId25" Type="http://schemas.openxmlformats.org/officeDocument/2006/relationships/hyperlink" Target="mailto:data@eiti.org" TargetMode="External"/><Relationship Id="rId33" Type="http://schemas.openxmlformats.org/officeDocument/2006/relationships/customProperty" Target="../customProperty3.bin"/><Relationship Id="rId2" Type="http://schemas.openxmlformats.org/officeDocument/2006/relationships/hyperlink" Target="https://eiti.org/document/standard" TargetMode="External"/><Relationship Id="rId16" Type="http://schemas.openxmlformats.org/officeDocument/2006/relationships/hyperlink" Target="https://eiti.org/document/standard" TargetMode="External"/><Relationship Id="rId20" Type="http://schemas.openxmlformats.org/officeDocument/2006/relationships/hyperlink" Target="https://eiti.org/document/standard" TargetMode="External"/><Relationship Id="rId29" Type="http://schemas.openxmlformats.org/officeDocument/2006/relationships/hyperlink" Target="https://www.epaguyana.org/" TargetMode="External"/><Relationship Id="rId1" Type="http://schemas.openxmlformats.org/officeDocument/2006/relationships/hyperlink" Target="https://eiti.org/document/standard" TargetMode="External"/><Relationship Id="rId6" Type="http://schemas.openxmlformats.org/officeDocument/2006/relationships/hyperlink" Target="https://eiti.org/document/standard" TargetMode="External"/><Relationship Id="rId11" Type="http://schemas.openxmlformats.org/officeDocument/2006/relationships/hyperlink" Target="https://eiti.org/document/standard" TargetMode="External"/><Relationship Id="rId24" Type="http://schemas.openxmlformats.org/officeDocument/2006/relationships/hyperlink" Target="https://unstats.un.org/unsd/nationalaccount/sna2008.asp" TargetMode="External"/><Relationship Id="rId32" Type="http://schemas.openxmlformats.org/officeDocument/2006/relationships/printerSettings" Target="../printerSettings/printerSettings3.bin"/><Relationship Id="rId5" Type="http://schemas.openxmlformats.org/officeDocument/2006/relationships/hyperlink" Target="https://eiti.org/document/standard" TargetMode="External"/><Relationship Id="rId15" Type="http://schemas.openxmlformats.org/officeDocument/2006/relationships/hyperlink" Target="https://eiti.org/document/standard" TargetMode="External"/><Relationship Id="rId23" Type="http://schemas.openxmlformats.org/officeDocument/2006/relationships/hyperlink" Target="https://eiti.org/document/standard" TargetMode="External"/><Relationship Id="rId28" Type="http://schemas.openxmlformats.org/officeDocument/2006/relationships/hyperlink" Target="https://eiti.org/document/standard" TargetMode="External"/><Relationship Id="rId10" Type="http://schemas.openxmlformats.org/officeDocument/2006/relationships/hyperlink" Target="https://eiti.org/document/standard" TargetMode="External"/><Relationship Id="rId19" Type="http://schemas.openxmlformats.org/officeDocument/2006/relationships/hyperlink" Target="https://eiti.org/document/standard" TargetMode="External"/><Relationship Id="rId31" Type="http://schemas.openxmlformats.org/officeDocument/2006/relationships/hyperlink" Target="https://audit.org.gy/site/images/AG/AnnualReport2022.pdf" TargetMode="External"/><Relationship Id="rId4" Type="http://schemas.openxmlformats.org/officeDocument/2006/relationships/hyperlink" Target="https://eiti.org/document/standard" TargetMode="External"/><Relationship Id="rId9" Type="http://schemas.openxmlformats.org/officeDocument/2006/relationships/hyperlink" Target="https://eiti.org/document/standard" TargetMode="External"/><Relationship Id="rId14" Type="http://schemas.openxmlformats.org/officeDocument/2006/relationships/hyperlink" Target="https://eiti.org/document/standard" TargetMode="External"/><Relationship Id="rId22" Type="http://schemas.openxmlformats.org/officeDocument/2006/relationships/hyperlink" Target="https://eiti.org/document/standard" TargetMode="External"/><Relationship Id="rId27" Type="http://schemas.openxmlformats.org/officeDocument/2006/relationships/hyperlink" Target="https://eiti.org/document/standard" TargetMode="External"/><Relationship Id="rId30" Type="http://schemas.openxmlformats.org/officeDocument/2006/relationships/hyperlink" Target="https://ggmc.gov.gy/news/all/environmental-management-code-practices" TargetMode="External"/><Relationship Id="rId8" Type="http://schemas.openxmlformats.org/officeDocument/2006/relationships/hyperlink" Target="https://eiti.org/document/standard" TargetMode="External"/></Relationships>
</file>

<file path=xl/worksheets/_rels/sheet4.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hyperlink" Target="https://eiti.org/summary-data-template" TargetMode="External"/><Relationship Id="rId7" Type="http://schemas.openxmlformats.org/officeDocument/2006/relationships/table" Target="../tables/table2.xml"/><Relationship Id="rId2" Type="http://schemas.openxmlformats.org/officeDocument/2006/relationships/hyperlink" Target="mailto:data@eiti.org" TargetMode="External"/><Relationship Id="rId1" Type="http://schemas.openxmlformats.org/officeDocument/2006/relationships/hyperlink" Target="mailto:data@eiti.org" TargetMode="External"/><Relationship Id="rId6" Type="http://schemas.openxmlformats.org/officeDocument/2006/relationships/table" Target="../tables/table1.xml"/><Relationship Id="rId5" Type="http://schemas.openxmlformats.org/officeDocument/2006/relationships/customProperty" Target="../customProperty4.bin"/><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ustomProperty" Target="../customProperty5.bin"/><Relationship Id="rId13" Type="http://schemas.microsoft.com/office/2017/10/relationships/threadedComment" Target="../threadedComments/threadedComment1.xml"/><Relationship Id="rId3" Type="http://schemas.openxmlformats.org/officeDocument/2006/relationships/hyperlink" Target="mailto:data@eiti.org" TargetMode="External"/><Relationship Id="rId7" Type="http://schemas.openxmlformats.org/officeDocument/2006/relationships/printerSettings" Target="../printerSettings/printerSettings5.bin"/><Relationship Id="rId12" Type="http://schemas.openxmlformats.org/officeDocument/2006/relationships/comments" Target="../comments1.xml"/><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6" Type="http://schemas.openxmlformats.org/officeDocument/2006/relationships/hyperlink" Target="https://eiti.org/document/eiti-summary-data-template" TargetMode="External"/><Relationship Id="rId11" Type="http://schemas.openxmlformats.org/officeDocument/2006/relationships/table" Target="../tables/table4.xml"/><Relationship Id="rId5" Type="http://schemas.openxmlformats.org/officeDocument/2006/relationships/hyperlink" Target="https://www.imf.org/external/np/sta/gfsm/" TargetMode="External"/><Relationship Id="rId10" Type="http://schemas.openxmlformats.org/officeDocument/2006/relationships/vmlDrawing" Target="../drawings/vmlDrawing1.vml"/><Relationship Id="rId4" Type="http://schemas.openxmlformats.org/officeDocument/2006/relationships/hyperlink" Target="https://eiti.org/summary-data-template" TargetMode="External"/><Relationship Id="rId9"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eiti.org" TargetMode="External"/><Relationship Id="rId7" Type="http://schemas.openxmlformats.org/officeDocument/2006/relationships/table" Target="../tables/table5.xml"/><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eiti.org/summary-data-template" TargetMode="External"/></Relationships>
</file>

<file path=xl/worksheets/_rels/sheet7.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drawing" Target="../drawings/drawing3.xml"/><Relationship Id="rId7" Type="http://schemas.openxmlformats.org/officeDocument/2006/relationships/table" Target="../tables/table9.xml"/><Relationship Id="rId12" Type="http://schemas.openxmlformats.org/officeDocument/2006/relationships/table" Target="../tables/table14.x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6" Type="http://schemas.openxmlformats.org/officeDocument/2006/relationships/table" Target="../tables/table8.xml"/><Relationship Id="rId11" Type="http://schemas.openxmlformats.org/officeDocument/2006/relationships/table" Target="../tables/table13.xml"/><Relationship Id="rId5" Type="http://schemas.openxmlformats.org/officeDocument/2006/relationships/table" Target="../tables/table7.xml"/><Relationship Id="rId10" Type="http://schemas.openxmlformats.org/officeDocument/2006/relationships/table" Target="../tables/table12.xml"/><Relationship Id="rId4" Type="http://schemas.openxmlformats.org/officeDocument/2006/relationships/table" Target="../tables/table6.xml"/><Relationship Id="rId9"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55688-E42F-4832-8C6E-9919F2571DF6}">
  <sheetPr codeName="Sheet1"/>
  <dimension ref="B1:G57"/>
  <sheetViews>
    <sheetView showGridLines="0" topLeftCell="A50" zoomScale="85" zoomScaleNormal="132" workbookViewId="0">
      <selection activeCell="C72" sqref="C72"/>
    </sheetView>
  </sheetViews>
  <sheetFormatPr defaultColWidth="4" defaultRowHeight="24" customHeight="1" x14ac:dyDescent="0.3"/>
  <cols>
    <col min="1" max="1" width="4" style="17"/>
    <col min="2" max="2" width="4" style="17" hidden="1" customWidth="1"/>
    <col min="3" max="3" width="76.5546875" style="17" customWidth="1"/>
    <col min="4" max="4" width="2.77734375" style="17" customWidth="1"/>
    <col min="5" max="5" width="56.21875" style="17" customWidth="1"/>
    <col min="6" max="6" width="2.77734375" style="17" customWidth="1"/>
    <col min="7" max="7" width="50.5546875" style="17" customWidth="1"/>
    <col min="8" max="16384" width="4" style="17"/>
  </cols>
  <sheetData>
    <row r="1" spans="3:7" ht="15.75" customHeight="1" x14ac:dyDescent="0.3">
      <c r="C1" s="18"/>
    </row>
    <row r="2" spans="3:7" ht="15" x14ac:dyDescent="0.3"/>
    <row r="3" spans="3:7" ht="15" x14ac:dyDescent="0.3">
      <c r="E3" s="19"/>
      <c r="G3" s="19"/>
    </row>
    <row r="4" spans="3:7" ht="15" x14ac:dyDescent="0.3">
      <c r="E4" s="19" t="s">
        <v>1647</v>
      </c>
      <c r="G4" s="227">
        <v>45303</v>
      </c>
    </row>
    <row r="5" spans="3:7" ht="15" x14ac:dyDescent="0.3"/>
    <row r="6" spans="3:7" ht="3.75" customHeight="1" x14ac:dyDescent="0.3"/>
    <row r="7" spans="3:7" ht="3.75" customHeight="1" x14ac:dyDescent="0.3"/>
    <row r="8" spans="3:7" ht="15" x14ac:dyDescent="0.3"/>
    <row r="9" spans="3:7" ht="15" x14ac:dyDescent="0.3">
      <c r="C9" s="39"/>
      <c r="D9" s="40"/>
      <c r="E9" s="40"/>
      <c r="F9" s="41"/>
      <c r="G9" s="41"/>
    </row>
    <row r="10" spans="3:7" x14ac:dyDescent="0.3">
      <c r="C10" s="115" t="s">
        <v>0</v>
      </c>
      <c r="D10" s="42"/>
      <c r="E10" s="42"/>
      <c r="F10" s="41"/>
      <c r="G10" s="41"/>
    </row>
    <row r="11" spans="3:7" ht="15" x14ac:dyDescent="0.3">
      <c r="C11" s="43" t="s">
        <v>1875</v>
      </c>
      <c r="D11" s="44"/>
      <c r="E11" s="44"/>
      <c r="F11" s="41"/>
      <c r="G11" s="41"/>
    </row>
    <row r="12" spans="3:7" ht="15" x14ac:dyDescent="0.3">
      <c r="C12" s="39"/>
      <c r="D12" s="40"/>
      <c r="E12" s="40"/>
      <c r="F12" s="41"/>
      <c r="G12" s="41"/>
    </row>
    <row r="13" spans="3:7" ht="15" x14ac:dyDescent="0.3">
      <c r="C13" s="45" t="s">
        <v>1953</v>
      </c>
      <c r="D13" s="40"/>
      <c r="E13" s="40"/>
      <c r="F13" s="41"/>
      <c r="G13" s="41"/>
    </row>
    <row r="14" spans="3:7" ht="15" x14ac:dyDescent="0.3">
      <c r="C14" s="329" t="s">
        <v>5</v>
      </c>
      <c r="D14" s="329"/>
      <c r="E14" s="329"/>
      <c r="F14" s="41"/>
      <c r="G14" s="41"/>
    </row>
    <row r="15" spans="3:7" ht="15" x14ac:dyDescent="0.3">
      <c r="C15" s="46"/>
      <c r="D15" s="46"/>
      <c r="E15" s="46"/>
      <c r="F15" s="41"/>
      <c r="G15" s="41"/>
    </row>
    <row r="16" spans="3:7" ht="15" x14ac:dyDescent="0.3">
      <c r="C16" s="47" t="s">
        <v>1649</v>
      </c>
      <c r="D16" s="48"/>
      <c r="E16" s="48"/>
      <c r="F16" s="41"/>
      <c r="G16" s="41"/>
    </row>
    <row r="17" spans="3:7" ht="15" x14ac:dyDescent="0.3">
      <c r="C17" s="49" t="s">
        <v>1650</v>
      </c>
      <c r="D17" s="48"/>
      <c r="E17" s="48"/>
      <c r="F17" s="41"/>
      <c r="G17" s="41"/>
    </row>
    <row r="18" spans="3:7" ht="15" x14ac:dyDescent="0.3">
      <c r="C18" s="49" t="s">
        <v>1651</v>
      </c>
      <c r="D18" s="48"/>
      <c r="E18" s="48"/>
      <c r="F18" s="41"/>
      <c r="G18" s="41"/>
    </row>
    <row r="19" spans="3:7" ht="15" x14ac:dyDescent="0.3">
      <c r="C19" s="333" t="s">
        <v>1853</v>
      </c>
      <c r="D19" s="333"/>
      <c r="E19" s="333"/>
      <c r="F19" s="41"/>
      <c r="G19" s="41"/>
    </row>
    <row r="20" spans="3:7" ht="32.1" customHeight="1" x14ac:dyDescent="0.3">
      <c r="C20" s="328" t="s">
        <v>1854</v>
      </c>
      <c r="D20" s="328"/>
      <c r="E20" s="328"/>
      <c r="F20" s="41"/>
      <c r="G20" s="41"/>
    </row>
    <row r="21" spans="3:7" ht="15" x14ac:dyDescent="0.3">
      <c r="C21" s="48"/>
      <c r="D21" s="48"/>
      <c r="E21" s="48"/>
      <c r="F21" s="41"/>
      <c r="G21" s="41"/>
    </row>
    <row r="22" spans="3:7" ht="15" x14ac:dyDescent="0.3">
      <c r="C22" s="47" t="s">
        <v>1855</v>
      </c>
      <c r="D22" s="49"/>
      <c r="E22" s="49"/>
      <c r="F22" s="41"/>
      <c r="G22" s="41"/>
    </row>
    <row r="23" spans="3:7" ht="15" x14ac:dyDescent="0.3">
      <c r="C23" s="49"/>
      <c r="D23" s="49"/>
      <c r="E23" s="49"/>
      <c r="F23" s="41"/>
      <c r="G23" s="41"/>
    </row>
    <row r="24" spans="3:7" ht="15" x14ac:dyDescent="0.3">
      <c r="C24" s="50"/>
      <c r="D24" s="42"/>
      <c r="E24" s="42"/>
      <c r="F24" s="41"/>
      <c r="G24" s="41"/>
    </row>
    <row r="25" spans="3:7" ht="15" x14ac:dyDescent="0.3">
      <c r="C25" s="51" t="s">
        <v>1652</v>
      </c>
      <c r="D25" s="42"/>
      <c r="E25" s="42"/>
      <c r="F25" s="41"/>
      <c r="G25" s="41"/>
    </row>
    <row r="26" spans="3:7" ht="15" x14ac:dyDescent="0.3">
      <c r="C26" s="52"/>
      <c r="D26" s="42"/>
      <c r="E26" s="42"/>
      <c r="F26" s="41"/>
      <c r="G26" s="41"/>
    </row>
    <row r="27" spans="3:7" ht="15" x14ac:dyDescent="0.3">
      <c r="C27" s="53" t="s">
        <v>1856</v>
      </c>
      <c r="D27" s="42"/>
      <c r="E27" s="42"/>
      <c r="F27" s="41"/>
      <c r="G27" s="41"/>
    </row>
    <row r="28" spans="3:7" ht="15" x14ac:dyDescent="0.3">
      <c r="C28" s="53" t="s">
        <v>1857</v>
      </c>
      <c r="D28" s="42"/>
      <c r="E28" s="42"/>
      <c r="F28" s="41"/>
      <c r="G28" s="41"/>
    </row>
    <row r="29" spans="3:7" ht="15" x14ac:dyDescent="0.3">
      <c r="C29" s="53" t="s">
        <v>1858</v>
      </c>
      <c r="D29" s="42"/>
      <c r="E29" s="42"/>
      <c r="F29" s="41"/>
      <c r="G29" s="41"/>
    </row>
    <row r="30" spans="3:7" ht="15" x14ac:dyDescent="0.3">
      <c r="C30" s="53" t="s">
        <v>1859</v>
      </c>
      <c r="D30" s="42"/>
      <c r="E30" s="42"/>
      <c r="F30" s="41"/>
      <c r="G30" s="41"/>
    </row>
    <row r="31" spans="3:7" ht="15" x14ac:dyDescent="0.3">
      <c r="C31" s="53" t="s">
        <v>1860</v>
      </c>
      <c r="D31" s="42"/>
      <c r="E31" s="42"/>
      <c r="F31" s="41"/>
      <c r="G31" s="41"/>
    </row>
    <row r="32" spans="3:7" ht="15" x14ac:dyDescent="0.3">
      <c r="C32" s="50"/>
      <c r="D32" s="50"/>
      <c r="E32" s="50"/>
      <c r="F32" s="41"/>
      <c r="G32" s="41"/>
    </row>
    <row r="33" spans="3:7" ht="15" x14ac:dyDescent="0.3">
      <c r="C33" s="326" t="s">
        <v>1874</v>
      </c>
      <c r="D33" s="326"/>
      <c r="E33" s="326"/>
      <c r="F33" s="326"/>
      <c r="G33" s="326"/>
    </row>
    <row r="34" spans="3:7" s="20" customFormat="1" ht="15" x14ac:dyDescent="0.35">
      <c r="C34" s="21"/>
      <c r="D34" s="21"/>
      <c r="E34" s="22"/>
    </row>
    <row r="35" spans="3:7" ht="30" x14ac:dyDescent="0.3">
      <c r="C35" s="54" t="s">
        <v>1877</v>
      </c>
      <c r="E35" s="216" t="s">
        <v>1653</v>
      </c>
      <c r="G35" s="24" t="s">
        <v>1654</v>
      </c>
    </row>
    <row r="36" spans="3:7" s="20" customFormat="1" ht="15" x14ac:dyDescent="0.3">
      <c r="C36" s="25"/>
      <c r="E36" s="25"/>
      <c r="G36" s="25"/>
    </row>
    <row r="37" spans="3:7" ht="15" x14ac:dyDescent="0.35">
      <c r="C37" s="47" t="s">
        <v>1876</v>
      </c>
      <c r="D37" s="50"/>
      <c r="E37" s="55"/>
      <c r="F37" s="41"/>
      <c r="G37" s="41"/>
    </row>
    <row r="38" spans="3:7" ht="15" x14ac:dyDescent="0.35">
      <c r="C38" s="26"/>
      <c r="D38" s="26"/>
      <c r="E38" s="27"/>
    </row>
    <row r="40" spans="3:7" ht="15.6" customHeight="1" x14ac:dyDescent="0.3">
      <c r="C40" s="56" t="s">
        <v>1861</v>
      </c>
      <c r="D40" s="28"/>
      <c r="E40" s="59" t="s">
        <v>1862</v>
      </c>
      <c r="F40" s="60"/>
      <c r="G40" s="61"/>
    </row>
    <row r="41" spans="3:7" ht="43.5" customHeight="1" x14ac:dyDescent="0.3">
      <c r="C41" s="57" t="s">
        <v>1863</v>
      </c>
      <c r="D41" s="28"/>
      <c r="E41" s="62" t="s">
        <v>1864</v>
      </c>
      <c r="F41" s="63"/>
      <c r="G41" s="64"/>
    </row>
    <row r="42" spans="3:7" ht="31.5" customHeight="1" x14ac:dyDescent="0.3">
      <c r="C42" s="57" t="s">
        <v>1865</v>
      </c>
      <c r="D42" s="28"/>
      <c r="E42" s="65" t="s">
        <v>1866</v>
      </c>
      <c r="F42" s="63"/>
      <c r="G42" s="64"/>
    </row>
    <row r="43" spans="3:7" ht="24" customHeight="1" x14ac:dyDescent="0.3">
      <c r="C43" s="57" t="s">
        <v>1867</v>
      </c>
      <c r="D43" s="28"/>
      <c r="E43" s="62" t="s">
        <v>1868</v>
      </c>
      <c r="F43" s="63"/>
      <c r="G43" s="64"/>
    </row>
    <row r="44" spans="3:7" ht="48" customHeight="1" x14ac:dyDescent="0.3">
      <c r="C44" s="58" t="s">
        <v>1869</v>
      </c>
      <c r="D44" s="28"/>
      <c r="E44" s="66" t="s">
        <v>1870</v>
      </c>
      <c r="F44" s="67"/>
      <c r="G44" s="68"/>
    </row>
    <row r="45" spans="3:7" ht="12" customHeight="1" thickBot="1" x14ac:dyDescent="0.35"/>
    <row r="46" spans="3:7" ht="15.6" thickBot="1" x14ac:dyDescent="0.35">
      <c r="C46" s="330" t="s">
        <v>1852</v>
      </c>
      <c r="D46" s="331"/>
      <c r="E46" s="331"/>
      <c r="F46" s="331"/>
      <c r="G46" s="332"/>
    </row>
    <row r="47" spans="3:7" ht="15.6" thickBot="1" x14ac:dyDescent="0.35">
      <c r="C47" s="327" t="s">
        <v>1871</v>
      </c>
      <c r="D47" s="327"/>
      <c r="E47" s="327"/>
      <c r="F47" s="327"/>
      <c r="G47" s="327"/>
    </row>
    <row r="48" spans="3:7" ht="15.6" thickBot="1" x14ac:dyDescent="0.35">
      <c r="C48" s="26"/>
      <c r="D48" s="26"/>
      <c r="E48" s="26"/>
      <c r="F48" s="26"/>
    </row>
    <row r="49" spans="2:7" ht="15" x14ac:dyDescent="0.3">
      <c r="C49" s="29" t="s">
        <v>1851</v>
      </c>
      <c r="D49" s="30"/>
      <c r="E49" s="31"/>
      <c r="F49" s="30"/>
      <c r="G49" s="30"/>
    </row>
    <row r="50" spans="2:7" ht="15" x14ac:dyDescent="0.3">
      <c r="C50" s="325" t="s">
        <v>1872</v>
      </c>
      <c r="D50" s="325"/>
      <c r="E50" s="325"/>
      <c r="F50" s="325"/>
      <c r="G50" s="325"/>
    </row>
    <row r="51" spans="2:7" ht="15" x14ac:dyDescent="0.3">
      <c r="B51" s="32" t="s">
        <v>993</v>
      </c>
      <c r="C51" s="33" t="s">
        <v>1873</v>
      </c>
      <c r="D51" s="32"/>
      <c r="E51" s="34"/>
      <c r="F51" s="32"/>
      <c r="G51" s="35"/>
    </row>
    <row r="52" spans="2:7" ht="15" x14ac:dyDescent="0.3"/>
    <row r="53" spans="2:7" ht="15" x14ac:dyDescent="0.3"/>
    <row r="54" spans="2:7" ht="15" x14ac:dyDescent="0.3"/>
    <row r="55" spans="2:7" ht="15" x14ac:dyDescent="0.3"/>
    <row r="56" spans="2:7" ht="15" x14ac:dyDescent="0.3"/>
    <row r="57" spans="2:7" ht="15" x14ac:dyDescent="0.3"/>
  </sheetData>
  <mergeCells count="7">
    <mergeCell ref="C50:G50"/>
    <mergeCell ref="C33:G33"/>
    <mergeCell ref="C47:G47"/>
    <mergeCell ref="C20:E20"/>
    <mergeCell ref="C14:E14"/>
    <mergeCell ref="C46:G46"/>
    <mergeCell ref="C19:E19"/>
  </mergeCells>
  <dataValidations count="2">
    <dataValidation type="whole" errorStyle="warning" allowBlank="1" showInputMessage="1" showErrorMessage="1" errorTitle="Please don't edit this cell" error="To be input by the International Secretariat" sqref="G4" xr:uid="{9CAED772-5693-4F11-946B-BF3C0AB9D21C}">
      <formula1>444</formula1>
      <formula2>555</formula2>
    </dataValidation>
    <dataValidation type="whole" allowBlank="1" showInputMessage="1" showErrorMessage="1" errorTitle="Do not edit these cells" error="Please do not edit these cells" sqref="G1:G3 C1:F4 C5:G52" xr:uid="{0CFC7B6E-3E5D-41BA-AAED-1E7AB33DBBBD}">
      <formula1>10000</formula1>
      <formula2>50000</formula2>
    </dataValidation>
  </dataValidations>
  <hyperlinks>
    <hyperlink ref="C20:E20" r:id="rId1" display="The data will be used to populate the global EITI data repository, available on the international EITI website: https://eiti.org/data" xr:uid="{91764B2B-390F-4282-BF0A-23BDEE8BB758}"/>
    <hyperlink ref="C47:G47" r:id="rId2" display="Give us your feedback or report a conflict in the data! Write to us at  data@eiti.org" xr:uid="{35B72654-1E12-4C3B-B5E0-4E543581A292}"/>
    <hyperlink ref="G47" r:id="rId3" display="Give us your feedback or report a conflict in the data! Write to us at  data@eiti.org" xr:uid="{819E44F5-39EF-4966-99B8-F4D1C6CD6EE1}"/>
    <hyperlink ref="E47:F47" r:id="rId4" display="Give us your feedback or report a conflict in the data! Write to us at  data@eiti.org" xr:uid="{01036C29-2A34-47DF-A023-B7343C8F033F}"/>
    <hyperlink ref="F47" r:id="rId5" display="Give us your feedback or report a conflict in the data! Write to us at  data@eiti.org" xr:uid="{B81F9E1C-4813-4A77-84E3-ACD89DAE16E9}"/>
    <hyperlink ref="C46:G46" r:id="rId6" display="For the latest version of Summary data templates, see  https://eiti.org/summary-data-template" xr:uid="{9C2E2180-4461-44AD-A05F-7FFB557A97F6}"/>
    <hyperlink ref="C19:E19" r:id="rId7" display="3. This Data sheet should be submitted alongside the EITI Report. Send it to the International Secretariat: data@eiti.org " xr:uid="{2FD53678-CD97-4AD4-AF43-BF157E80D8EC}"/>
    <hyperlink ref="F46" r:id="rId8" display="Curious about your country? Check if you country implements the EITI Standard at  https://eiti.org/countries" xr:uid="{8EA84958-AA98-4BFD-BEB1-A9D863663610}"/>
    <hyperlink ref="E46:F46" r:id="rId9" display="Curious about your country? Check if you country implements the EITI Standard at  https://eiti.org/countries" xr:uid="{C3F91BDC-7793-4335-8ADC-4696DC2DE7B4}"/>
    <hyperlink ref="G46" r:id="rId10" display="Curious about your country? Check if you country implements the EITI Standard at  https://eiti.org/countries" xr:uid="{3D1C7DB1-739B-4AEC-9446-E9FD67FCE175}"/>
    <hyperlink ref="C46:G46" r:id="rId11" display="For the latest version of Summary data templates, see  https://eiti.org/summary-data-template" xr:uid="{C5DF08ED-267B-41AB-AFFD-42DF94B4D193}"/>
    <hyperlink ref="C33:D33" r:id="rId12" display="The International Secretariat can provide advice and support on request. Please contact " xr:uid="{0296C1C5-C2F5-472B-8022-3DC0B070763E}"/>
  </hyperlinks>
  <pageMargins left="0.7" right="0.7" top="0.75" bottom="0.75" header="0.3" footer="0.3"/>
  <pageSetup paperSize="9" orientation="portrait" r:id="rId13"/>
  <customProperties>
    <customPr name="OrphanNamesChecked" r:id="rId14"/>
  </customPropertie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6"/>
  <sheetViews>
    <sheetView showGridLines="0" zoomScale="85" zoomScaleNormal="91" workbookViewId="0">
      <selection activeCell="C27" sqref="C27"/>
    </sheetView>
  </sheetViews>
  <sheetFormatPr defaultColWidth="4" defaultRowHeight="24" customHeight="1" x14ac:dyDescent="0.3"/>
  <cols>
    <col min="1" max="1" width="4" style="7"/>
    <col min="2" max="2" width="4" style="7" hidden="1" customWidth="1"/>
    <col min="3" max="3" width="75" style="7" bestFit="1" customWidth="1"/>
    <col min="4" max="4" width="2.77734375" style="7" customWidth="1"/>
    <col min="5" max="5" width="44.44140625" style="7" bestFit="1" customWidth="1"/>
    <col min="6" max="6" width="2.77734375" style="7" customWidth="1"/>
    <col min="7" max="7" width="40.21875" style="7" bestFit="1" customWidth="1"/>
    <col min="8" max="16384" width="4" style="7"/>
  </cols>
  <sheetData>
    <row r="1" spans="1:7" ht="16.2" x14ac:dyDescent="0.3"/>
    <row r="2" spans="1:7" ht="16.2" x14ac:dyDescent="0.3">
      <c r="C2" s="335" t="s">
        <v>1878</v>
      </c>
      <c r="D2" s="335"/>
      <c r="E2" s="335"/>
      <c r="F2" s="335"/>
      <c r="G2" s="335"/>
    </row>
    <row r="3" spans="1:7" s="189" customFormat="1" x14ac:dyDescent="0.3">
      <c r="C3" s="336" t="s">
        <v>1648</v>
      </c>
      <c r="D3" s="336"/>
      <c r="E3" s="336"/>
      <c r="F3" s="336"/>
      <c r="G3" s="336"/>
    </row>
    <row r="4" spans="1:7" ht="12.75" customHeight="1" x14ac:dyDescent="0.3">
      <c r="C4" s="337" t="s">
        <v>1879</v>
      </c>
      <c r="D4" s="337"/>
      <c r="E4" s="337"/>
      <c r="F4" s="337"/>
      <c r="G4" s="337"/>
    </row>
    <row r="5" spans="1:7" ht="12.75" customHeight="1" x14ac:dyDescent="0.3">
      <c r="C5" s="338" t="s">
        <v>1646</v>
      </c>
      <c r="D5" s="338"/>
      <c r="E5" s="338"/>
      <c r="F5" s="338"/>
      <c r="G5" s="338"/>
    </row>
    <row r="6" spans="1:7" ht="12.75" customHeight="1" x14ac:dyDescent="0.3">
      <c r="C6" s="338" t="s">
        <v>1880</v>
      </c>
      <c r="D6" s="338"/>
      <c r="E6" s="338"/>
      <c r="F6" s="338"/>
      <c r="G6" s="338"/>
    </row>
    <row r="7" spans="1:7" ht="12.75" customHeight="1" x14ac:dyDescent="0.35">
      <c r="C7" s="342" t="s">
        <v>1881</v>
      </c>
      <c r="D7" s="342"/>
      <c r="E7" s="342"/>
      <c r="F7" s="342"/>
      <c r="G7" s="342"/>
    </row>
    <row r="8" spans="1:7" ht="16.2" x14ac:dyDescent="0.3">
      <c r="C8" s="17"/>
      <c r="D8" s="69"/>
      <c r="E8" s="69"/>
      <c r="F8" s="17"/>
      <c r="G8" s="17"/>
    </row>
    <row r="9" spans="1:7" ht="16.2" x14ac:dyDescent="0.3">
      <c r="C9" s="54" t="s">
        <v>1951</v>
      </c>
      <c r="D9" s="20"/>
      <c r="E9" s="23" t="s">
        <v>1950</v>
      </c>
      <c r="F9" s="20"/>
      <c r="G9" s="24" t="s">
        <v>1654</v>
      </c>
    </row>
    <row r="10" spans="1:7" ht="16.2" x14ac:dyDescent="0.3">
      <c r="C10" s="17"/>
      <c r="D10" s="69"/>
      <c r="E10" s="69"/>
      <c r="F10" s="17"/>
      <c r="G10" s="17"/>
    </row>
    <row r="11" spans="1:7" s="189" customFormat="1" x14ac:dyDescent="0.3">
      <c r="B11" s="191"/>
      <c r="C11" s="204" t="s">
        <v>1641</v>
      </c>
      <c r="E11" s="190"/>
    </row>
    <row r="12" spans="1:7" ht="19.2" thickBot="1" x14ac:dyDescent="0.35">
      <c r="A12" s="13"/>
      <c r="B12" s="13"/>
      <c r="C12" s="205" t="s">
        <v>1327</v>
      </c>
      <c r="D12" s="206"/>
      <c r="E12" s="207" t="s">
        <v>1005</v>
      </c>
      <c r="F12" s="206"/>
      <c r="G12" s="208" t="s">
        <v>1339</v>
      </c>
    </row>
    <row r="13" spans="1:7" ht="16.8" thickBot="1" x14ac:dyDescent="0.35">
      <c r="B13" s="14"/>
      <c r="C13" s="70" t="s">
        <v>993</v>
      </c>
      <c r="D13" s="71"/>
      <c r="E13" s="72"/>
      <c r="F13" s="71"/>
      <c r="G13" s="72"/>
    </row>
    <row r="14" spans="1:7" ht="16.2" x14ac:dyDescent="0.3">
      <c r="A14" s="9"/>
      <c r="B14" s="9" t="s">
        <v>993</v>
      </c>
      <c r="C14" s="73" t="s">
        <v>983</v>
      </c>
      <c r="D14" s="32"/>
      <c r="E14" s="108" t="s">
        <v>276</v>
      </c>
      <c r="F14" s="32"/>
      <c r="G14" s="74"/>
    </row>
    <row r="15" spans="1:7" ht="16.2" x14ac:dyDescent="0.3">
      <c r="A15" s="9"/>
      <c r="B15" s="9" t="s">
        <v>993</v>
      </c>
      <c r="C15" s="73" t="s">
        <v>737</v>
      </c>
      <c r="D15" s="32"/>
      <c r="E15" s="76" t="str">
        <f>IFERROR(VLOOKUP($E$14,Table1_Country_codes_and_currencies[],3,FALSE),"")</f>
        <v>GUY</v>
      </c>
      <c r="F15" s="32"/>
      <c r="G15" s="74"/>
    </row>
    <row r="16" spans="1:7" ht="16.2" x14ac:dyDescent="0.3">
      <c r="B16" s="9" t="s">
        <v>993</v>
      </c>
      <c r="C16" s="73" t="s">
        <v>1325</v>
      </c>
      <c r="D16" s="32"/>
      <c r="E16" s="76" t="str">
        <f>IFERROR(VLOOKUP($E$14,Table1_Country_codes_and_currencies[],7,FALSE),"")</f>
        <v>Guyanese Dollar</v>
      </c>
      <c r="F16" s="32"/>
      <c r="G16" s="74"/>
    </row>
    <row r="17" spans="1:7" ht="16.8" thickBot="1" x14ac:dyDescent="0.35">
      <c r="B17" s="9" t="s">
        <v>993</v>
      </c>
      <c r="C17" s="80" t="s">
        <v>1326</v>
      </c>
      <c r="D17" s="77"/>
      <c r="E17" s="78" t="str">
        <f>IFERROR(VLOOKUP($E$14,Table1_Country_codes_and_currencies[],5,FALSE),"")</f>
        <v>GYD</v>
      </c>
      <c r="F17" s="77"/>
      <c r="G17" s="79"/>
    </row>
    <row r="18" spans="1:7" ht="16.8" thickBot="1" x14ac:dyDescent="0.35">
      <c r="B18" s="14"/>
      <c r="C18" s="70" t="s">
        <v>994</v>
      </c>
      <c r="D18" s="71"/>
      <c r="E18" s="72"/>
      <c r="F18" s="71"/>
      <c r="G18" s="72"/>
    </row>
    <row r="19" spans="1:7" ht="16.2" x14ac:dyDescent="0.3">
      <c r="A19" s="9"/>
      <c r="B19" s="9" t="s">
        <v>994</v>
      </c>
      <c r="C19" s="73" t="s">
        <v>984</v>
      </c>
      <c r="D19" s="32"/>
      <c r="E19" s="109">
        <v>44592</v>
      </c>
      <c r="F19" s="32"/>
      <c r="G19" s="74"/>
    </row>
    <row r="20" spans="1:7" ht="16.8" thickBot="1" x14ac:dyDescent="0.35">
      <c r="A20" s="9"/>
      <c r="B20" s="9" t="s">
        <v>994</v>
      </c>
      <c r="C20" s="80" t="s">
        <v>985</v>
      </c>
      <c r="D20" s="77"/>
      <c r="E20" s="109">
        <v>44926</v>
      </c>
      <c r="F20" s="77"/>
      <c r="G20" s="79"/>
    </row>
    <row r="21" spans="1:7" ht="16.8" thickBot="1" x14ac:dyDescent="0.35">
      <c r="B21" s="14"/>
      <c r="C21" s="70" t="s">
        <v>1328</v>
      </c>
      <c r="D21" s="71"/>
      <c r="E21" s="81"/>
      <c r="F21" s="71"/>
      <c r="G21" s="72"/>
    </row>
    <row r="22" spans="1:7" ht="16.2" x14ac:dyDescent="0.3">
      <c r="B22" s="9" t="s">
        <v>1328</v>
      </c>
      <c r="C22" s="82" t="s">
        <v>995</v>
      </c>
      <c r="D22" s="32"/>
      <c r="E22" s="108" t="s">
        <v>996</v>
      </c>
      <c r="F22" s="32"/>
      <c r="G22" s="74"/>
    </row>
    <row r="23" spans="1:7" ht="16.2" x14ac:dyDescent="0.3">
      <c r="A23" s="9"/>
      <c r="B23" s="9" t="s">
        <v>1328</v>
      </c>
      <c r="C23" s="73" t="s">
        <v>1004</v>
      </c>
      <c r="D23" s="32"/>
      <c r="E23" s="110" t="s">
        <v>2115</v>
      </c>
      <c r="F23" s="32"/>
      <c r="G23" s="74"/>
    </row>
    <row r="24" spans="1:7" ht="16.2" x14ac:dyDescent="0.3">
      <c r="B24" s="9" t="s">
        <v>1328</v>
      </c>
      <c r="C24" s="73" t="s">
        <v>1002</v>
      </c>
      <c r="D24" s="32"/>
      <c r="E24" s="275"/>
      <c r="F24" s="32"/>
      <c r="G24" s="74"/>
    </row>
    <row r="25" spans="1:7" ht="16.2" x14ac:dyDescent="0.3">
      <c r="A25" s="9"/>
      <c r="B25" s="9" t="s">
        <v>1328</v>
      </c>
      <c r="C25" s="73" t="s">
        <v>1332</v>
      </c>
      <c r="D25" s="32"/>
      <c r="E25" s="276"/>
      <c r="F25" s="32"/>
      <c r="G25" s="74"/>
    </row>
    <row r="26" spans="1:7" ht="16.2" x14ac:dyDescent="0.3">
      <c r="B26" s="9" t="s">
        <v>1328</v>
      </c>
      <c r="C26" s="83" t="s">
        <v>1758</v>
      </c>
      <c r="D26" s="84"/>
      <c r="E26" s="110" t="s">
        <v>996</v>
      </c>
      <c r="F26" s="84"/>
      <c r="G26" s="85"/>
    </row>
    <row r="27" spans="1:7" ht="16.2" x14ac:dyDescent="0.3">
      <c r="B27" s="9" t="s">
        <v>1328</v>
      </c>
      <c r="C27" s="73" t="s">
        <v>1666</v>
      </c>
      <c r="D27" s="32"/>
      <c r="E27" s="274"/>
      <c r="F27" s="32"/>
      <c r="G27" s="86"/>
    </row>
    <row r="28" spans="1:7" ht="16.2" x14ac:dyDescent="0.3">
      <c r="A28" s="9"/>
      <c r="B28" s="9" t="s">
        <v>1328</v>
      </c>
      <c r="C28" s="73" t="s">
        <v>1682</v>
      </c>
      <c r="D28" s="32"/>
      <c r="E28" s="277"/>
      <c r="F28" s="32"/>
      <c r="G28" s="86"/>
    </row>
    <row r="29" spans="1:7" ht="16.2" x14ac:dyDescent="0.3">
      <c r="B29" s="9" t="s">
        <v>1328</v>
      </c>
      <c r="C29" s="83" t="s">
        <v>1329</v>
      </c>
      <c r="D29" s="84"/>
      <c r="E29" s="110" t="s">
        <v>999</v>
      </c>
      <c r="F29" s="87"/>
      <c r="G29" s="88"/>
    </row>
    <row r="30" spans="1:7" ht="16.2" x14ac:dyDescent="0.3">
      <c r="A30" s="9"/>
      <c r="B30" s="9" t="s">
        <v>1328</v>
      </c>
      <c r="C30" s="73" t="s">
        <v>1330</v>
      </c>
      <c r="D30" s="32"/>
      <c r="E30" s="111" t="str">
        <f>IF(OR($E$29=Lists!$I$4,$E$29=Lists!$I$5),"&lt;Date in this format: YYYY-MM-DD&gt;","")</f>
        <v/>
      </c>
      <c r="F30" s="32"/>
      <c r="G30" s="74"/>
    </row>
    <row r="31" spans="1:7" ht="16.8" thickBot="1" x14ac:dyDescent="0.35">
      <c r="A31" s="9"/>
      <c r="B31" s="9" t="s">
        <v>1328</v>
      </c>
      <c r="C31" s="73" t="s">
        <v>1331</v>
      </c>
      <c r="D31" s="89"/>
      <c r="E31" s="112" t="str">
        <f>IF(OR($E$29=Lists!$I$4,$E$29=Lists!$I$5),"&lt;URL&gt;","")</f>
        <v/>
      </c>
      <c r="F31" s="77"/>
      <c r="G31" s="90"/>
    </row>
    <row r="32" spans="1:7" ht="16.05" customHeight="1" thickBot="1" x14ac:dyDescent="0.35">
      <c r="C32" s="203" t="s">
        <v>1945</v>
      </c>
      <c r="D32" s="91"/>
      <c r="E32" s="34"/>
      <c r="F32" s="92"/>
      <c r="G32" s="35"/>
    </row>
    <row r="33" spans="1:7" ht="16.2" x14ac:dyDescent="0.3">
      <c r="A33" s="9"/>
      <c r="B33" s="11"/>
      <c r="C33" s="93" t="s">
        <v>1657</v>
      </c>
      <c r="D33" s="32"/>
      <c r="E33" s="113" t="s">
        <v>1669</v>
      </c>
      <c r="F33" s="17"/>
      <c r="G33" s="278"/>
    </row>
    <row r="34" spans="1:7" ht="16.8" thickBot="1" x14ac:dyDescent="0.35">
      <c r="B34" s="9" t="s">
        <v>1337</v>
      </c>
      <c r="C34" s="94" t="s">
        <v>1434</v>
      </c>
      <c r="D34" s="77"/>
      <c r="E34" s="277"/>
      <c r="F34" s="71"/>
      <c r="G34" s="95"/>
    </row>
    <row r="35" spans="1:7" ht="18" customHeight="1" thickBot="1" x14ac:dyDescent="0.35">
      <c r="A35" s="9"/>
      <c r="B35" s="9" t="s">
        <v>1337</v>
      </c>
      <c r="C35" s="70" t="s">
        <v>1337</v>
      </c>
      <c r="D35" s="71"/>
      <c r="E35" s="92"/>
      <c r="F35" s="71"/>
      <c r="G35" s="92"/>
    </row>
    <row r="36" spans="1:7" ht="15.6" customHeight="1" x14ac:dyDescent="0.3">
      <c r="B36" s="9" t="s">
        <v>1337</v>
      </c>
      <c r="C36" s="75" t="s">
        <v>1003</v>
      </c>
      <c r="D36" s="32"/>
      <c r="E36" s="76"/>
      <c r="F36" s="32"/>
      <c r="G36" s="32"/>
    </row>
    <row r="37" spans="1:7" ht="16.5" customHeight="1" x14ac:dyDescent="0.3">
      <c r="A37" s="9"/>
      <c r="B37" s="9" t="s">
        <v>1337</v>
      </c>
      <c r="C37" s="96" t="s">
        <v>986</v>
      </c>
      <c r="D37" s="32"/>
      <c r="E37" s="110" t="s">
        <v>996</v>
      </c>
      <c r="F37" s="32"/>
      <c r="G37" s="86"/>
    </row>
    <row r="38" spans="1:7" ht="16.5" customHeight="1" x14ac:dyDescent="0.3">
      <c r="A38" s="9"/>
      <c r="B38" s="9" t="s">
        <v>1337</v>
      </c>
      <c r="C38" s="96" t="s">
        <v>987</v>
      </c>
      <c r="D38" s="32"/>
      <c r="E38" s="110" t="s">
        <v>996</v>
      </c>
      <c r="F38" s="32"/>
      <c r="G38" s="86"/>
    </row>
    <row r="39" spans="1:7" ht="15.6" customHeight="1" x14ac:dyDescent="0.3">
      <c r="B39" s="9" t="s">
        <v>1337</v>
      </c>
      <c r="C39" s="96" t="s">
        <v>1432</v>
      </c>
      <c r="D39" s="32"/>
      <c r="E39" s="110" t="s">
        <v>996</v>
      </c>
      <c r="F39" s="32"/>
      <c r="G39" s="86"/>
    </row>
    <row r="40" spans="1:7" ht="18" customHeight="1" x14ac:dyDescent="0.3">
      <c r="B40" s="9" t="s">
        <v>1337</v>
      </c>
      <c r="C40" s="96" t="s">
        <v>1835</v>
      </c>
      <c r="D40" s="32"/>
      <c r="E40" s="110" t="s">
        <v>1001</v>
      </c>
      <c r="F40" s="32"/>
      <c r="G40" s="86"/>
    </row>
    <row r="41" spans="1:7" ht="16.2" x14ac:dyDescent="0.3">
      <c r="B41" s="9" t="s">
        <v>1337</v>
      </c>
      <c r="C41" s="97" t="s">
        <v>1655</v>
      </c>
      <c r="D41" s="32"/>
      <c r="E41" s="110" t="s">
        <v>1963</v>
      </c>
      <c r="F41" s="32"/>
      <c r="G41" s="86"/>
    </row>
    <row r="42" spans="1:7" ht="16.2" x14ac:dyDescent="0.3">
      <c r="B42" s="9"/>
      <c r="C42" s="97" t="s">
        <v>1655</v>
      </c>
      <c r="D42" s="32"/>
      <c r="E42" s="110" t="s">
        <v>2060</v>
      </c>
      <c r="F42" s="32"/>
      <c r="G42" s="86"/>
    </row>
    <row r="43" spans="1:7" ht="16.2" x14ac:dyDescent="0.3">
      <c r="B43" s="9" t="s">
        <v>1337</v>
      </c>
      <c r="C43" s="96" t="s">
        <v>1757</v>
      </c>
      <c r="D43" s="32"/>
      <c r="E43" s="317">
        <v>10</v>
      </c>
      <c r="F43" s="32"/>
      <c r="G43" s="86"/>
    </row>
    <row r="44" spans="1:7" ht="16.2" x14ac:dyDescent="0.3">
      <c r="B44" s="9" t="s">
        <v>1337</v>
      </c>
      <c r="C44" s="96" t="s">
        <v>1834</v>
      </c>
      <c r="D44" s="98"/>
      <c r="E44" s="317">
        <v>41</v>
      </c>
      <c r="F44" s="32"/>
      <c r="G44" s="99"/>
    </row>
    <row r="45" spans="1:7" ht="16.2" x14ac:dyDescent="0.3">
      <c r="B45" s="9" t="s">
        <v>1337</v>
      </c>
      <c r="C45" s="100" t="s">
        <v>1882</v>
      </c>
      <c r="D45" s="32"/>
      <c r="E45" s="114" t="s">
        <v>1099</v>
      </c>
      <c r="F45" s="84"/>
      <c r="G45" s="86"/>
    </row>
    <row r="46" spans="1:7" ht="16.2" x14ac:dyDescent="0.3">
      <c r="B46" s="9" t="s">
        <v>1337</v>
      </c>
      <c r="C46" s="101" t="s">
        <v>1333</v>
      </c>
      <c r="D46" s="32"/>
      <c r="E46" s="306">
        <v>210.45</v>
      </c>
      <c r="F46" s="32"/>
      <c r="G46" s="86"/>
    </row>
    <row r="47" spans="1:7" ht="16.8" thickBot="1" x14ac:dyDescent="0.35">
      <c r="B47" s="9" t="s">
        <v>1337</v>
      </c>
      <c r="C47" s="202" t="s">
        <v>1756</v>
      </c>
      <c r="D47" s="77"/>
      <c r="E47" s="110" t="s">
        <v>2185</v>
      </c>
      <c r="F47" s="77"/>
      <c r="G47" s="121"/>
    </row>
    <row r="48" spans="1:7" s="13" customFormat="1" ht="16.8" thickBot="1" x14ac:dyDescent="0.35">
      <c r="A48" s="7"/>
      <c r="B48" s="9" t="s">
        <v>1337</v>
      </c>
      <c r="C48" s="200" t="s">
        <v>1943</v>
      </c>
      <c r="D48" s="77"/>
      <c r="E48" s="201"/>
      <c r="F48" s="77"/>
      <c r="G48" s="121"/>
    </row>
    <row r="49" spans="1:7" ht="15.6" customHeight="1" x14ac:dyDescent="0.3">
      <c r="B49" s="9" t="s">
        <v>1337</v>
      </c>
      <c r="C49" s="96" t="s">
        <v>1334</v>
      </c>
      <c r="D49" s="32"/>
      <c r="E49" s="110" t="s">
        <v>996</v>
      </c>
      <c r="F49" s="32"/>
      <c r="G49" s="86"/>
    </row>
    <row r="50" spans="1:7" s="9" customFormat="1" ht="16.2" x14ac:dyDescent="0.3">
      <c r="A50" s="7"/>
      <c r="C50" s="96" t="s">
        <v>1433</v>
      </c>
      <c r="D50" s="32"/>
      <c r="E50" s="110" t="s">
        <v>996</v>
      </c>
      <c r="F50" s="32"/>
      <c r="G50" s="86"/>
    </row>
    <row r="51" spans="1:7" s="9" customFormat="1" ht="15.6" customHeight="1" x14ac:dyDescent="0.3">
      <c r="A51" s="7"/>
      <c r="C51" s="96" t="s">
        <v>1335</v>
      </c>
      <c r="D51" s="32"/>
      <c r="E51" s="110" t="s">
        <v>996</v>
      </c>
      <c r="F51" s="32"/>
      <c r="G51" s="86"/>
    </row>
    <row r="52" spans="1:7" ht="16.8" thickBot="1" x14ac:dyDescent="0.35">
      <c r="B52" s="9"/>
      <c r="C52" s="119" t="s">
        <v>1336</v>
      </c>
      <c r="D52" s="77"/>
      <c r="E52" s="120" t="s">
        <v>999</v>
      </c>
      <c r="F52" s="77"/>
      <c r="G52" s="121"/>
    </row>
    <row r="53" spans="1:7" ht="16.8" thickBot="1" x14ac:dyDescent="0.35">
      <c r="B53" s="9"/>
      <c r="C53" s="116" t="s">
        <v>1883</v>
      </c>
      <c r="D53" s="117"/>
      <c r="E53" s="118">
        <f>SUM(E54:E57)</f>
        <v>0.96666666666666679</v>
      </c>
      <c r="F53" s="117"/>
      <c r="G53" s="117"/>
    </row>
    <row r="54" spans="1:7" ht="16.2" x14ac:dyDescent="0.3">
      <c r="B54" s="9"/>
      <c r="C54" s="73" t="s">
        <v>1634</v>
      </c>
      <c r="D54" s="32"/>
      <c r="E54" s="307">
        <f>COUNTIF('Part 2 - Disclosure checklist'!$D:$D,Lists!$K$4)/SUM(COUNTIF('Part 2 - Disclosure checklist'!$D:$D,"*EITI Reporting or systematically disclosed?*"),COUNTIF('Part 2 - Disclosure checklist'!$D:$D,Lists!$K$4),COUNTIF('Part 2 - Disclosure checklist'!$D:$D,Lists!$K$5),COUNTIF('Part 2 - Disclosure checklist'!$D:$D,Lists!$K$6),COUNTIF('Part 2 - Disclosure checklist'!$D:$D,Lists!$K$7))</f>
        <v>8.3333333333333329E-2</v>
      </c>
      <c r="F54" s="32"/>
      <c r="G54" s="103" t="s">
        <v>1635</v>
      </c>
    </row>
    <row r="55" spans="1:7" s="9" customFormat="1" ht="16.2" x14ac:dyDescent="0.3">
      <c r="B55" s="14"/>
      <c r="C55" s="73" t="s">
        <v>1670</v>
      </c>
      <c r="D55" s="32"/>
      <c r="E55" s="102">
        <f>COUNTIF('Part 2 - Disclosure checklist'!$D:$D,Lists!$K$5)/SUM(COUNTIF('Part 2 - Disclosure checklist'!$D:$D,"*EITI Reporting or systematically disclosed?*"),COUNTIF('Part 2 - Disclosure checklist'!$D:$D,Lists!$K$4),COUNTIF('Part 2 - Disclosure checklist'!$D:$D,Lists!$K$5),COUNTIF('Part 2 - Disclosure checklist'!$D:$D,Lists!$K$6),COUNTIF('Part 2 - Disclosure checklist'!$D:$D,Lists!$K$7))</f>
        <v>0.65</v>
      </c>
      <c r="F55" s="32"/>
      <c r="G55" s="103" t="s">
        <v>1635</v>
      </c>
    </row>
    <row r="56" spans="1:7" s="9" customFormat="1" ht="16.2" x14ac:dyDescent="0.3">
      <c r="A56" s="7"/>
      <c r="B56" s="9" t="s">
        <v>1338</v>
      </c>
      <c r="C56" s="73" t="s">
        <v>1000</v>
      </c>
      <c r="D56" s="32"/>
      <c r="E56" s="102">
        <f>COUNTIF('Part 2 - Disclosure checklist'!$D:$D,Lists!$K$6)/SUM(COUNTIF('Part 2 - Disclosure checklist'!$D:$D,"*EITI Reporting or systematically disclosed?*"),COUNTIF('Part 2 - Disclosure checklist'!$D:$D,Lists!$K$4),COUNTIF('Part 2 - Disclosure checklist'!$D:$D,Lists!$K$5),COUNTIF('Part 2 - Disclosure checklist'!$D:$D,Lists!$K$6),COUNTIF('Part 2 - Disclosure checklist'!$D:$D,Lists!$K$7))</f>
        <v>0.15</v>
      </c>
      <c r="F56" s="32"/>
      <c r="G56" s="103" t="s">
        <v>1635</v>
      </c>
    </row>
    <row r="57" spans="1:7" ht="15" customHeight="1" thickBot="1" x14ac:dyDescent="0.35">
      <c r="B57" s="9" t="s">
        <v>1338</v>
      </c>
      <c r="C57" s="73" t="s">
        <v>1588</v>
      </c>
      <c r="D57" s="32"/>
      <c r="E57" s="102">
        <f>COUNTIF('Part 2 - Disclosure checklist'!$D:$D,Lists!$K$7)/SUM(COUNTIF('Part 2 - Disclosure checklist'!$D:$D,"*EITI Reporting or systematically disclosed?*"),COUNTIF('Part 2 - Disclosure checklist'!$D:$D,Lists!$K$4),COUNTIF('Part 2 - Disclosure checklist'!$D:$D,Lists!$K$5),COUNTIF('Part 2 - Disclosure checklist'!$D:$D,Lists!$K$6),COUNTIF('Part 2 - Disclosure checklist'!$D:$D,Lists!$K$7))</f>
        <v>8.3333333333333329E-2</v>
      </c>
      <c r="F57" s="32"/>
      <c r="G57" s="103" t="s">
        <v>1635</v>
      </c>
    </row>
    <row r="58" spans="1:7" ht="16.8" thickBot="1" x14ac:dyDescent="0.35">
      <c r="B58" s="9" t="s">
        <v>1338</v>
      </c>
      <c r="C58" s="104" t="s">
        <v>1656</v>
      </c>
      <c r="D58" s="105"/>
      <c r="E58" s="106"/>
      <c r="F58" s="105"/>
      <c r="G58" s="105"/>
    </row>
    <row r="59" spans="1:7" s="9" customFormat="1" ht="16.2" x14ac:dyDescent="0.3">
      <c r="A59" s="7"/>
      <c r="B59" s="9" t="s">
        <v>1338</v>
      </c>
      <c r="C59" s="73" t="s">
        <v>990</v>
      </c>
      <c r="D59" s="32"/>
      <c r="E59" s="108" t="s">
        <v>1964</v>
      </c>
      <c r="F59" s="32"/>
      <c r="G59" s="74"/>
    </row>
    <row r="60" spans="1:7" ht="16.2" x14ac:dyDescent="0.3">
      <c r="C60" s="73" t="s">
        <v>991</v>
      </c>
      <c r="D60" s="32"/>
      <c r="E60" s="108" t="s">
        <v>1965</v>
      </c>
      <c r="F60" s="32"/>
      <c r="G60" s="74"/>
    </row>
    <row r="61" spans="1:7" ht="16.2" x14ac:dyDescent="0.3">
      <c r="C61" s="73" t="s">
        <v>992</v>
      </c>
      <c r="D61" s="32"/>
      <c r="E61" s="226" t="s">
        <v>1966</v>
      </c>
      <c r="F61" s="32"/>
      <c r="G61" s="74"/>
    </row>
    <row r="62" spans="1:7" ht="16.8" thickBot="1" x14ac:dyDescent="0.35">
      <c r="C62" s="107"/>
      <c r="D62" s="77"/>
      <c r="E62" s="78"/>
      <c r="F62" s="77"/>
      <c r="G62" s="89"/>
    </row>
    <row r="63" spans="1:7" s="9" customFormat="1" ht="16.8" thickBot="1" x14ac:dyDescent="0.35">
      <c r="A63" s="7"/>
      <c r="B63" s="7"/>
      <c r="C63" s="339"/>
      <c r="D63" s="339"/>
      <c r="E63" s="339"/>
      <c r="F63" s="339"/>
      <c r="G63" s="339"/>
    </row>
    <row r="64" spans="1:7" s="17" customFormat="1" ht="15.6" thickBot="1" x14ac:dyDescent="0.35">
      <c r="C64" s="330" t="s">
        <v>1852</v>
      </c>
      <c r="D64" s="331"/>
      <c r="E64" s="331"/>
      <c r="F64" s="331"/>
      <c r="G64" s="332"/>
    </row>
    <row r="65" spans="2:7" s="17" customFormat="1" ht="15.6" thickBot="1" x14ac:dyDescent="0.35">
      <c r="C65" s="330" t="s">
        <v>1871</v>
      </c>
      <c r="D65" s="331"/>
      <c r="E65" s="331"/>
      <c r="F65" s="331"/>
      <c r="G65" s="332"/>
    </row>
    <row r="66" spans="2:7" s="17" customFormat="1" ht="15.6" thickBot="1" x14ac:dyDescent="0.35">
      <c r="C66" s="340"/>
      <c r="D66" s="340"/>
      <c r="E66" s="340"/>
      <c r="F66" s="340"/>
      <c r="G66" s="340"/>
    </row>
    <row r="67" spans="2:7" s="17" customFormat="1" ht="18.75" customHeight="1" x14ac:dyDescent="0.3">
      <c r="C67" s="341" t="s">
        <v>1851</v>
      </c>
      <c r="D67" s="341"/>
      <c r="E67" s="341"/>
      <c r="F67" s="341"/>
      <c r="G67" s="341"/>
    </row>
    <row r="68" spans="2:7" s="17" customFormat="1" ht="15" x14ac:dyDescent="0.3">
      <c r="C68" s="325" t="s">
        <v>1872</v>
      </c>
      <c r="D68" s="325"/>
      <c r="E68" s="325"/>
      <c r="F68" s="325"/>
      <c r="G68" s="325"/>
    </row>
    <row r="69" spans="2:7" s="17" customFormat="1" ht="15" x14ac:dyDescent="0.3">
      <c r="B69" s="32" t="s">
        <v>993</v>
      </c>
      <c r="C69" s="334" t="s">
        <v>1873</v>
      </c>
      <c r="D69" s="334"/>
      <c r="E69" s="334"/>
      <c r="F69" s="334"/>
      <c r="G69" s="334"/>
    </row>
    <row r="70" spans="2:7" ht="16.2" x14ac:dyDescent="0.3">
      <c r="C70" s="10"/>
      <c r="D70" s="9"/>
      <c r="E70" s="10"/>
      <c r="F70" s="9"/>
      <c r="G70" s="9"/>
    </row>
    <row r="71" spans="2:7" ht="15" customHeight="1" x14ac:dyDescent="0.3">
      <c r="C71" s="8"/>
      <c r="D71" s="8"/>
      <c r="E71" s="8"/>
      <c r="F71" s="8"/>
    </row>
    <row r="72" spans="2:7" ht="15" customHeight="1" x14ac:dyDescent="0.3"/>
    <row r="73" spans="2:7" ht="16.2" x14ac:dyDescent="0.3">
      <c r="C73" s="344"/>
      <c r="D73" s="344"/>
      <c r="E73" s="344"/>
      <c r="F73" s="344"/>
      <c r="G73" s="344"/>
    </row>
    <row r="74" spans="2:7" ht="16.2" x14ac:dyDescent="0.3">
      <c r="C74" s="344"/>
      <c r="D74" s="344"/>
      <c r="E74" s="344"/>
      <c r="F74" s="344"/>
      <c r="G74" s="344"/>
    </row>
    <row r="75" spans="2:7" ht="18.75" customHeight="1" x14ac:dyDescent="0.3">
      <c r="C75" s="344"/>
      <c r="D75" s="344"/>
      <c r="E75" s="344"/>
      <c r="F75" s="344"/>
      <c r="G75" s="344"/>
    </row>
    <row r="76" spans="2:7" ht="16.2" x14ac:dyDescent="0.3">
      <c r="C76" s="344"/>
      <c r="D76" s="344"/>
      <c r="E76" s="344"/>
      <c r="F76" s="344"/>
      <c r="G76" s="344"/>
    </row>
    <row r="77" spans="2:7" ht="16.2" x14ac:dyDescent="0.3">
      <c r="C77" s="8"/>
      <c r="D77" s="8"/>
      <c r="E77" s="8"/>
      <c r="F77" s="8"/>
    </row>
    <row r="78" spans="2:7" ht="16.2" x14ac:dyDescent="0.3">
      <c r="C78" s="343"/>
      <c r="D78" s="343"/>
      <c r="E78" s="343"/>
    </row>
    <row r="79" spans="2:7" ht="16.2" x14ac:dyDescent="0.3">
      <c r="C79" s="343"/>
      <c r="D79" s="343"/>
      <c r="E79" s="343"/>
    </row>
    <row r="80" spans="2:7" ht="16.2" x14ac:dyDescent="0.3"/>
    <row r="81" ht="16.2" x14ac:dyDescent="0.3"/>
    <row r="82" ht="16.2" x14ac:dyDescent="0.3"/>
    <row r="83" ht="16.2" x14ac:dyDescent="0.3"/>
    <row r="84" ht="16.2" x14ac:dyDescent="0.3"/>
    <row r="85" ht="16.2" x14ac:dyDescent="0.3"/>
    <row r="86" ht="16.2" x14ac:dyDescent="0.3"/>
    <row r="87" ht="16.2" x14ac:dyDescent="0.3"/>
    <row r="88" ht="16.2" x14ac:dyDescent="0.3"/>
    <row r="89" ht="16.2" x14ac:dyDescent="0.3"/>
    <row r="90" ht="16.2" x14ac:dyDescent="0.3"/>
    <row r="91" ht="16.2" x14ac:dyDescent="0.3"/>
    <row r="92" ht="16.2" x14ac:dyDescent="0.3"/>
    <row r="93" ht="16.2" x14ac:dyDescent="0.3"/>
    <row r="94" ht="16.2" x14ac:dyDescent="0.3"/>
    <row r="95" ht="16.2" x14ac:dyDescent="0.3"/>
    <row r="96" ht="16.2" x14ac:dyDescent="0.3"/>
  </sheetData>
  <sheetProtection selectLockedCells="1"/>
  <dataConsolidate/>
  <mergeCells count="19">
    <mergeCell ref="C79:E79"/>
    <mergeCell ref="C73:G73"/>
    <mergeCell ref="C74:G74"/>
    <mergeCell ref="C75:G75"/>
    <mergeCell ref="C76:G76"/>
    <mergeCell ref="C78:E78"/>
    <mergeCell ref="C69:G69"/>
    <mergeCell ref="C2:G2"/>
    <mergeCell ref="C3:G3"/>
    <mergeCell ref="C4:G4"/>
    <mergeCell ref="C5:G5"/>
    <mergeCell ref="C6:G6"/>
    <mergeCell ref="C65:G65"/>
    <mergeCell ref="C68:G68"/>
    <mergeCell ref="C64:G64"/>
    <mergeCell ref="C63:G63"/>
    <mergeCell ref="C66:G66"/>
    <mergeCell ref="C67:G67"/>
    <mergeCell ref="C7:G7"/>
  </mergeCells>
  <dataValidations xWindow="1077" yWindow="410" count="16">
    <dataValidation type="date" allowBlank="1" showInputMessage="1" showErrorMessage="1" errorTitle="Incorrect format" error="Please revise information according to specified format" promptTitle="Input date in specific format" prompt="YYYY-MM-DD" sqref="E30 E24 E27 E19:E20" xr:uid="{F8800322-AA7E-4331-9E06-6D5947305C1D}">
      <formula1>36161</formula1>
      <formula2>47848</formula2>
    </dataValidation>
    <dataValidation allowBlank="1" showInputMessage="1" showErrorMessage="1" promptTitle="EITI Report URL" prompt="Please insert direct URL to EITI Report (or report folder)." sqref="E25" xr:uid="{C65CA56D-377E-4702-A9BF-B225A66D02F6}"/>
    <dataValidation allowBlank="1" showInputMessage="1" showErrorMessage="1" promptTitle="Entity name" prompt="Insert name of the organisation, company, or government agency here" sqref="E23" xr:uid="{00000000-0002-0000-0100-000004000000}"/>
    <dataValidation type="decimal" allowBlank="1" showInputMessage="1" showErrorMessage="1" errorTitle="Non-number value detected" error="Only input numbers in this cell. If additional information is appropriate, please include in appropriate columns on the right." promptTitle="Exchange/conversion rate" prompt="Please input the relevant exchange rate from 1 USD to the currency reported above._x000a__x000a_If additional information is relevant, include this in comment section." sqref="E46" xr:uid="{00000000-0002-0000-0100-000005000000}">
      <formula1>0</formula1>
      <formula2>9999999999999990000</formula2>
    </dataValidation>
    <dataValidation allowBlank="1" showInputMessage="1" showErrorMessage="1" promptTitle="URL" prompt="Please insert direct URL to the reference document" sqref="E34 E47 E28" xr:uid="{4D2ABA4E-F97B-4744-98AC-EC39576AE8B7}"/>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9 E49:E52 E22 E26 E37:E40" xr:uid="{5DD73E25-8898-41B4-B745-2A92CCEC7068}">
      <formula1>Simple_options_list</formula1>
    </dataValidation>
    <dataValidation type="date" allowBlank="1" showInputMessage="1" showErrorMessage="1" errorTitle="Incorrect format" error="Please revise information according to specified format" promptTitle="EITI Report URL" prompt="Please insert direct URL to EITI Report (or report folder) on National EITI website." sqref="E25" xr:uid="{93883956-635E-425A-8EDF-4B4BB66068B0}">
      <formula1>36161</formula1>
      <formula2>47848</formula2>
    </dataValidation>
    <dataValidation allowBlank="1" showInputMessage="1" showErrorMessage="1" promptTitle="Additional relevant files" prompt="If several files relevant to the report exist, please indicate as such here. If several, please copy this into several rows." sqref="E31" xr:uid="{48F7CDB2-1CCA-4F17-A500-C0810AED8199}"/>
    <dataValidation type="whole" operator="greaterThanOrEqual" allowBlank="1" showInputMessage="1" showErrorMessage="1" errorTitle="Number" error="Please input a number in this cell" sqref="E43:E44" xr:uid="{BE4C30A4-913A-424A-83E0-F3633D1BE779}">
      <formula1>1</formula1>
    </dataValidation>
    <dataValidation type="list" allowBlank="1" showInputMessage="1" showErrorMessage="1" promptTitle="Reporting type" prompt="Please indicate which type of reporting, between:_x000a__x000a_Systematic disclosure_x000a_EITI Report_x000a_Not available_x000a_Not applicable" sqref="E33" xr:uid="{E192EF1E-9B5F-4EB1-BF02-36F681E971D7}">
      <formula1>Reporting_options_list</formula1>
    </dataValidation>
    <dataValidation allowBlank="1" showInputMessage="1" showErrorMessage="1" promptTitle="URL" prompt="Please input URL" sqref="E31" xr:uid="{97B8CAB1-C726-4263-96E6-64E40EFEF989}"/>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5" xr:uid="{869B1086-07A8-49CE-958C-F3E4AEAB592F}">
      <formula1>#REF!</formula1>
    </dataValidation>
    <dataValidation type="whole" showInputMessage="1" showErrorMessage="1" sqref="F1 D14:D62 G18 E21:G21 E15:E18 E32:G32 E35:G36 E48 E53:G58 F8:F62 G1:G2 D62:G62 C1:C31 D8:G13 D1:E2 F70:F1048576 C33:C69" xr:uid="{D09E7034-0A68-488C-8B6C-257C98242EEB}">
      <formula1>999999</formula1>
      <formula2>99999999</formula2>
    </dataValidation>
    <dataValidation allowBlank="1" showInputMessage="1" showErrorMessage="1" errorTitle="Invalid entry" error="_x000a_Please choose among the following:_x000a__x000a_Yes_x000a_No_x000a_Partially_x000a_Not applicable" promptTitle="Other Sector" prompt="Please specify the name of the other sector(s) covered by the Report" sqref="E41:E42" xr:uid="{F764E781-2310-491A-86D6-C1AC29AAD5FA}"/>
    <dataValidation showInputMessage="1" showErrorMessage="1" sqref="C32" xr:uid="{3B195440-C157-4A9A-897D-85E53B314DB4}"/>
    <dataValidation type="list" allowBlank="1" showInputMessage="1" showErrorMessage="1" promptTitle="Choose from drop-down menu" prompt="Please select the relevant country from the drop-down menu" sqref="E14" xr:uid="{7A7F03FD-8067-4877-809A-FAAEC191674A}">
      <formula1>Countries_list</formula1>
    </dataValidation>
  </dataValidations>
  <hyperlinks>
    <hyperlink ref="C45" r:id="rId1" display="Reporting currency (ISO-4217)" xr:uid="{3F918DE8-E6E1-4830-805E-96AFBEFB916F}"/>
    <hyperlink ref="C48" r:id="rId2" location="r4-7" xr:uid="{51DB007D-E0B5-4FA0-A7A5-53C533F157EC}"/>
    <hyperlink ref="C7" r:id="rId3" xr:uid="{629C1DD5-0578-447B-BEDB-44D5374C75B4}"/>
    <hyperlink ref="C32" r:id="rId4" location="r7-2" display="Public debate (Requirement 7.1)" xr:uid="{00000000-0004-0000-0200-000026000000}"/>
    <hyperlink ref="E61" r:id="rId5" xr:uid="{84F2A67F-A658-4DDC-AB45-42AF6C0D0963}"/>
  </hyperlinks>
  <pageMargins left="0.25" right="0.25" top="0.75" bottom="0.75" header="0.3" footer="0.3"/>
  <pageSetup paperSize="8" fitToHeight="0" orientation="landscape" horizontalDpi="2400" verticalDpi="2400" r:id="rId6"/>
  <customProperties>
    <customPr name="OrphanNamesChecked" r:id="rId7"/>
  </customProperties>
  <extLst>
    <ext xmlns:x14="http://schemas.microsoft.com/office/spreadsheetml/2009/9/main" uri="{CCE6A557-97BC-4b89-ADB6-D9C93CAAB3DF}">
      <x14:dataValidations xmlns:xm="http://schemas.microsoft.com/office/excel/2006/main" xWindow="1077" yWindow="410" count="1">
        <x14:dataValidation type="list" allowBlank="1" showInputMessage="1" showErrorMessage="1" errorTitle="Non ISO currency code detected" error="Please revise according to description" promptTitle="Input 3-letter ISO currency code" prompt="Input 3-letter ISO 4217 currency code:_x000a_If unsure, visit https://en.wikipedia.org/wiki/ISO_4217" xr:uid="{00000000-0002-0000-0100-000009000000}">
          <x14:formula1>
            <xm:f>Lists!$E$2:$E$246</xm:f>
          </x14:formula1>
          <xm:sqref>E45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275"/>
  <sheetViews>
    <sheetView showGridLines="0" tabSelected="1" topLeftCell="A200" zoomScale="102" zoomScaleNormal="102" workbookViewId="0">
      <selection activeCell="F208" sqref="F208"/>
    </sheetView>
  </sheetViews>
  <sheetFormatPr defaultColWidth="4" defaultRowHeight="24" customHeight="1" x14ac:dyDescent="0.3"/>
  <cols>
    <col min="1" max="1" width="4" style="7"/>
    <col min="2" max="2" width="56.5546875" style="7" customWidth="1"/>
    <col min="3" max="3" width="4" style="7"/>
    <col min="4" max="4" width="33.33203125" style="7" customWidth="1"/>
    <col min="5" max="5" width="5.44140625" style="7" customWidth="1"/>
    <col min="6" max="6" width="37.5546875" style="7" customWidth="1"/>
    <col min="7" max="7" width="4" style="7"/>
    <col min="8" max="8" width="53.77734375" style="7" customWidth="1"/>
    <col min="9" max="15" width="4" style="7"/>
    <col min="16" max="16" width="42" style="7" bestFit="1" customWidth="1"/>
    <col min="17" max="16384" width="4" style="7"/>
  </cols>
  <sheetData>
    <row r="1" spans="2:16" ht="16.2" x14ac:dyDescent="0.3"/>
    <row r="2" spans="2:16" s="17" customFormat="1" ht="15" x14ac:dyDescent="0.3">
      <c r="B2" s="50" t="s">
        <v>1884</v>
      </c>
      <c r="C2" s="50"/>
      <c r="D2" s="50"/>
      <c r="E2" s="50"/>
      <c r="F2" s="50"/>
      <c r="G2" s="50"/>
      <c r="H2" s="50"/>
    </row>
    <row r="3" spans="2:16" s="189" customFormat="1" x14ac:dyDescent="0.3">
      <c r="B3" s="336" t="s">
        <v>1648</v>
      </c>
      <c r="C3" s="336"/>
      <c r="D3" s="336"/>
      <c r="E3" s="336"/>
      <c r="F3" s="336"/>
      <c r="G3" s="336"/>
      <c r="H3" s="336"/>
    </row>
    <row r="4" spans="2:16" s="17" customFormat="1" ht="17.100000000000001" customHeight="1" x14ac:dyDescent="0.3">
      <c r="B4" s="345" t="s">
        <v>1644</v>
      </c>
      <c r="C4" s="345"/>
      <c r="D4" s="345"/>
      <c r="E4" s="345"/>
      <c r="F4" s="345"/>
      <c r="G4" s="345"/>
      <c r="H4" s="345"/>
    </row>
    <row r="5" spans="2:16" s="17" customFormat="1" ht="15" x14ac:dyDescent="0.3">
      <c r="B5" s="338" t="s">
        <v>1885</v>
      </c>
      <c r="C5" s="338"/>
      <c r="D5" s="338"/>
      <c r="E5" s="338"/>
      <c r="F5" s="338"/>
      <c r="G5" s="338"/>
      <c r="H5" s="338"/>
    </row>
    <row r="6" spans="2:16" s="17" customFormat="1" ht="15" x14ac:dyDescent="0.35">
      <c r="B6" s="338" t="s">
        <v>1645</v>
      </c>
      <c r="C6" s="338"/>
      <c r="D6" s="338"/>
      <c r="E6" s="338"/>
      <c r="F6" s="338"/>
      <c r="G6" s="338"/>
      <c r="H6" s="338"/>
      <c r="P6" s="15"/>
    </row>
    <row r="7" spans="2:16" s="17" customFormat="1" ht="15" x14ac:dyDescent="0.3">
      <c r="B7" s="338" t="s">
        <v>1886</v>
      </c>
      <c r="C7" s="338"/>
      <c r="D7" s="338"/>
      <c r="E7" s="338"/>
      <c r="F7" s="338"/>
      <c r="G7" s="338"/>
      <c r="H7" s="338"/>
    </row>
    <row r="8" spans="2:16" s="17" customFormat="1" ht="17.100000000000001" customHeight="1" x14ac:dyDescent="0.3">
      <c r="B8" s="338" t="s">
        <v>1887</v>
      </c>
      <c r="C8" s="338"/>
      <c r="D8" s="338"/>
      <c r="E8" s="338"/>
      <c r="F8" s="338"/>
      <c r="G8" s="338"/>
      <c r="H8" s="338"/>
    </row>
    <row r="9" spans="2:16" s="17" customFormat="1" ht="15" customHeight="1" x14ac:dyDescent="0.35">
      <c r="B9" s="350" t="s">
        <v>1888</v>
      </c>
      <c r="C9" s="350"/>
      <c r="D9" s="350"/>
      <c r="E9" s="350"/>
      <c r="F9" s="350"/>
      <c r="G9" s="350"/>
      <c r="H9" s="350"/>
    </row>
    <row r="10" spans="2:16" s="17" customFormat="1" ht="15" customHeight="1" x14ac:dyDescent="0.35">
      <c r="E10" s="122"/>
      <c r="F10" s="122"/>
      <c r="G10" s="122"/>
      <c r="H10" s="122"/>
    </row>
    <row r="11" spans="2:16" s="17" customFormat="1" ht="16.2" x14ac:dyDescent="0.3">
      <c r="B11" s="54" t="s">
        <v>1951</v>
      </c>
      <c r="C11" s="20"/>
      <c r="D11" s="23" t="s">
        <v>1950</v>
      </c>
      <c r="E11" s="20"/>
      <c r="F11" s="24" t="s">
        <v>1654</v>
      </c>
      <c r="G11" s="7"/>
      <c r="P11" s="194"/>
    </row>
    <row r="12" spans="2:16" s="17" customFormat="1" ht="15" x14ac:dyDescent="0.3"/>
    <row r="13" spans="2:16" s="189" customFormat="1" x14ac:dyDescent="0.3">
      <c r="B13" s="16" t="s">
        <v>1642</v>
      </c>
      <c r="D13" s="190"/>
      <c r="F13" s="190"/>
    </row>
    <row r="14" spans="2:16" s="17" customFormat="1" ht="15" x14ac:dyDescent="0.3">
      <c r="B14" s="34" t="s">
        <v>1889</v>
      </c>
      <c r="D14" s="34"/>
      <c r="F14" s="34"/>
    </row>
    <row r="15" spans="2:16" s="17" customFormat="1" ht="15" x14ac:dyDescent="0.3">
      <c r="B15" s="37"/>
      <c r="D15" s="123"/>
      <c r="F15" s="123"/>
    </row>
    <row r="16" spans="2:16" s="209" customFormat="1" ht="18.600000000000001" x14ac:dyDescent="0.3">
      <c r="B16" s="210" t="s">
        <v>3</v>
      </c>
      <c r="D16" s="210" t="s">
        <v>4</v>
      </c>
      <c r="F16" s="210" t="s">
        <v>1613</v>
      </c>
      <c r="H16" s="211" t="s">
        <v>2</v>
      </c>
    </row>
    <row r="17" spans="1:16" s="17" customFormat="1" ht="32.25" customHeight="1" x14ac:dyDescent="0.3">
      <c r="B17" s="124" t="s">
        <v>1890</v>
      </c>
      <c r="D17" s="125"/>
      <c r="F17" s="125"/>
      <c r="H17" s="126"/>
    </row>
    <row r="18" spans="1:16" s="17" customFormat="1" ht="15" x14ac:dyDescent="0.3">
      <c r="B18" s="127" t="s">
        <v>1519</v>
      </c>
      <c r="D18" s="128"/>
      <c r="F18" s="128"/>
      <c r="H18" s="129"/>
    </row>
    <row r="19" spans="1:16" s="17" customFormat="1" ht="45" x14ac:dyDescent="0.3">
      <c r="B19" s="130" t="s">
        <v>1520</v>
      </c>
      <c r="D19" s="160" t="s">
        <v>1669</v>
      </c>
      <c r="F19" s="160" t="s">
        <v>2138</v>
      </c>
      <c r="H19" s="129"/>
    </row>
    <row r="20" spans="1:16" s="17" customFormat="1" ht="30" x14ac:dyDescent="0.3">
      <c r="B20" s="130" t="s">
        <v>1589</v>
      </c>
      <c r="D20" s="160" t="s">
        <v>1669</v>
      </c>
      <c r="F20" s="160" t="s">
        <v>2139</v>
      </c>
      <c r="H20" s="129"/>
    </row>
    <row r="21" spans="1:16" s="17" customFormat="1" ht="30" x14ac:dyDescent="0.3">
      <c r="B21" s="130" t="s">
        <v>1952</v>
      </c>
      <c r="D21" s="160" t="s">
        <v>1669</v>
      </c>
      <c r="F21" s="304" t="s">
        <v>2151</v>
      </c>
      <c r="H21" s="129"/>
      <c r="O21" s="194"/>
      <c r="P21" s="214"/>
    </row>
    <row r="22" spans="1:16" s="17" customFormat="1" ht="30" x14ac:dyDescent="0.3">
      <c r="B22" s="131" t="s">
        <v>1521</v>
      </c>
      <c r="D22" s="160" t="s">
        <v>1669</v>
      </c>
      <c r="F22" s="160" t="s">
        <v>2152</v>
      </c>
      <c r="H22" s="132"/>
    </row>
    <row r="23" spans="1:16" s="17" customFormat="1" ht="15" x14ac:dyDescent="0.3">
      <c r="B23" s="37"/>
      <c r="D23" s="123"/>
      <c r="F23" s="123"/>
    </row>
    <row r="24" spans="1:16" s="17" customFormat="1" ht="15" x14ac:dyDescent="0.3">
      <c r="B24" s="124" t="s">
        <v>1891</v>
      </c>
      <c r="D24" s="125"/>
      <c r="F24" s="125"/>
      <c r="H24" s="126"/>
    </row>
    <row r="25" spans="1:16" s="17" customFormat="1" ht="15" x14ac:dyDescent="0.3">
      <c r="B25" s="127" t="s">
        <v>1519</v>
      </c>
      <c r="D25" s="128"/>
      <c r="F25" s="128"/>
      <c r="H25" s="129"/>
    </row>
    <row r="26" spans="1:16" s="17" customFormat="1" ht="45" x14ac:dyDescent="0.3">
      <c r="B26" s="130" t="s">
        <v>1591</v>
      </c>
      <c r="D26" s="160" t="s">
        <v>1669</v>
      </c>
      <c r="F26" s="160" t="s">
        <v>2155</v>
      </c>
      <c r="H26" s="129"/>
    </row>
    <row r="27" spans="1:16" s="17" customFormat="1" ht="45" x14ac:dyDescent="0.3">
      <c r="A27" s="133"/>
      <c r="B27" s="134" t="s">
        <v>1672</v>
      </c>
      <c r="C27" s="135"/>
      <c r="D27" s="160" t="s">
        <v>1669</v>
      </c>
      <c r="F27" s="160" t="s">
        <v>2155</v>
      </c>
      <c r="H27" s="129"/>
    </row>
    <row r="28" spans="1:16" s="17" customFormat="1" ht="45" x14ac:dyDescent="0.3">
      <c r="B28" s="130" t="s">
        <v>1590</v>
      </c>
      <c r="D28" s="160" t="s">
        <v>1669</v>
      </c>
      <c r="F28" s="160" t="s">
        <v>2155</v>
      </c>
      <c r="H28" s="129"/>
    </row>
    <row r="29" spans="1:16" s="17" customFormat="1" ht="45" x14ac:dyDescent="0.3">
      <c r="B29" s="136" t="s">
        <v>1672</v>
      </c>
      <c r="C29" s="135"/>
      <c r="D29" s="160" t="s">
        <v>1669</v>
      </c>
      <c r="F29" s="160" t="s">
        <v>2155</v>
      </c>
      <c r="H29" s="129"/>
    </row>
    <row r="30" spans="1:16" s="17" customFormat="1" ht="60" x14ac:dyDescent="0.3">
      <c r="B30" s="130" t="s">
        <v>1592</v>
      </c>
      <c r="D30" s="160" t="s">
        <v>1000</v>
      </c>
      <c r="F30" s="304" t="s">
        <v>2018</v>
      </c>
      <c r="H30" s="129"/>
    </row>
    <row r="31" spans="1:16" s="17" customFormat="1" ht="30" x14ac:dyDescent="0.3">
      <c r="B31" s="137" t="s">
        <v>1671</v>
      </c>
      <c r="C31" s="135"/>
      <c r="D31" s="299" t="s">
        <v>1955</v>
      </c>
      <c r="F31" s="299" t="str">
        <f>IF(D26=Lists!$K$4,"&lt; Input URL to data source &gt;",IF(D26=Lists!$K$5,"&lt; Reference section in EITI Report or URL &gt;",IF(D26=Lists!$K$6,"&lt; Reference evidence of non-applicability &gt;","")))</f>
        <v>&lt; Reference section in EITI Report or URL &gt;</v>
      </c>
      <c r="H31" s="129"/>
    </row>
    <row r="32" spans="1:16" s="17" customFormat="1" ht="15" x14ac:dyDescent="0.3">
      <c r="B32" s="138"/>
      <c r="D32" s="123"/>
      <c r="F32" s="123"/>
      <c r="H32" s="139"/>
    </row>
    <row r="33" spans="2:15" s="17" customFormat="1" ht="15" x14ac:dyDescent="0.3">
      <c r="B33" s="124" t="s">
        <v>1892</v>
      </c>
      <c r="D33" s="140"/>
      <c r="F33" s="140"/>
      <c r="H33" s="126"/>
    </row>
    <row r="34" spans="2:15" s="17" customFormat="1" ht="15" x14ac:dyDescent="0.3">
      <c r="B34" s="127" t="s">
        <v>1341</v>
      </c>
      <c r="D34" s="160" t="s">
        <v>1587</v>
      </c>
      <c r="F34" s="160" t="s">
        <v>2019</v>
      </c>
      <c r="H34" s="129"/>
    </row>
    <row r="35" spans="2:15" s="17" customFormat="1" ht="15" x14ac:dyDescent="0.3">
      <c r="B35" s="127" t="s">
        <v>1342</v>
      </c>
      <c r="D35" s="160" t="s">
        <v>1669</v>
      </c>
      <c r="F35" s="160" t="s">
        <v>2163</v>
      </c>
      <c r="H35" s="129"/>
    </row>
    <row r="36" spans="2:15" s="17" customFormat="1" ht="30" x14ac:dyDescent="0.3">
      <c r="B36" s="141" t="s">
        <v>1343</v>
      </c>
      <c r="D36" s="160" t="s">
        <v>1669</v>
      </c>
      <c r="F36" s="160" t="s">
        <v>2164</v>
      </c>
      <c r="H36" s="132"/>
    </row>
    <row r="37" spans="2:15" s="17" customFormat="1" ht="15" x14ac:dyDescent="0.3">
      <c r="B37" s="37"/>
      <c r="D37" s="123"/>
      <c r="F37" s="123"/>
    </row>
    <row r="38" spans="2:15" s="17" customFormat="1" ht="15" x14ac:dyDescent="0.3">
      <c r="B38" s="124" t="s">
        <v>1893</v>
      </c>
      <c r="D38" s="140"/>
      <c r="F38" s="140"/>
      <c r="H38" s="126"/>
    </row>
    <row r="39" spans="2:15" s="17" customFormat="1" ht="45" x14ac:dyDescent="0.3">
      <c r="B39" s="127" t="s">
        <v>1344</v>
      </c>
      <c r="D39" s="160" t="s">
        <v>1669</v>
      </c>
      <c r="F39" s="160" t="s">
        <v>2165</v>
      </c>
      <c r="H39" s="129"/>
    </row>
    <row r="40" spans="2:15" s="17" customFormat="1" ht="15" x14ac:dyDescent="0.3">
      <c r="B40" s="130" t="s">
        <v>1939</v>
      </c>
      <c r="D40" s="160" t="s">
        <v>1587</v>
      </c>
      <c r="F40" s="160" t="s">
        <v>2166</v>
      </c>
      <c r="H40" s="129"/>
      <c r="O40" s="194"/>
    </row>
    <row r="41" spans="2:15" s="17" customFormat="1" ht="42" customHeight="1" x14ac:dyDescent="0.3">
      <c r="B41" s="127" t="s">
        <v>1593</v>
      </c>
      <c r="D41" s="304" t="s">
        <v>1669</v>
      </c>
      <c r="F41" s="304" t="s">
        <v>2020</v>
      </c>
      <c r="H41" s="129"/>
    </row>
    <row r="42" spans="2:15" s="17" customFormat="1" ht="15" x14ac:dyDescent="0.3">
      <c r="B42" s="127" t="s">
        <v>1594</v>
      </c>
      <c r="D42" s="299" t="s">
        <v>1587</v>
      </c>
      <c r="F42" s="308" t="str">
        <f>IF(D42=Lists!$K$4,"&lt; Input URL to data source &gt;",IF(D42=Lists!$K$5,"&lt; Reference section in EITI Report or URL &gt;",IF(D42=Lists!$K$6,"&lt; Reference evidence of non-applicability &gt;","")))</f>
        <v>&lt; Input URL to data source &gt;</v>
      </c>
      <c r="H42" s="129"/>
    </row>
    <row r="43" spans="2:15" s="17" customFormat="1" ht="15" x14ac:dyDescent="0.3">
      <c r="B43" s="127"/>
      <c r="D43" s="160"/>
      <c r="F43" s="160"/>
      <c r="H43" s="129"/>
    </row>
    <row r="44" spans="2:15" s="17" customFormat="1" ht="15" x14ac:dyDescent="0.3">
      <c r="B44" s="127" t="s">
        <v>2021</v>
      </c>
      <c r="D44" s="310" t="s">
        <v>1587</v>
      </c>
      <c r="F44" s="299" t="s">
        <v>2023</v>
      </c>
      <c r="H44" s="129"/>
    </row>
    <row r="45" spans="2:15" s="17" customFormat="1" ht="15" x14ac:dyDescent="0.3">
      <c r="B45" s="127"/>
      <c r="D45" s="299"/>
      <c r="F45" s="299"/>
      <c r="H45" s="129"/>
    </row>
    <row r="46" spans="2:15" s="17" customFormat="1" ht="15" x14ac:dyDescent="0.3">
      <c r="B46" s="127" t="s">
        <v>2022</v>
      </c>
      <c r="D46" s="310" t="s">
        <v>1588</v>
      </c>
      <c r="F46" s="304" t="s">
        <v>2024</v>
      </c>
      <c r="H46" s="132"/>
    </row>
    <row r="47" spans="2:15" s="17" customFormat="1" ht="15" x14ac:dyDescent="0.3">
      <c r="B47" s="37"/>
      <c r="D47" s="123"/>
      <c r="F47" s="123"/>
    </row>
    <row r="48" spans="2:15" s="17" customFormat="1" ht="15" x14ac:dyDescent="0.3">
      <c r="B48" s="124" t="s">
        <v>1894</v>
      </c>
      <c r="D48" s="142"/>
      <c r="F48" s="142"/>
      <c r="H48" s="126"/>
    </row>
    <row r="49" spans="2:8" s="17" customFormat="1" ht="30" x14ac:dyDescent="0.3">
      <c r="B49" s="127" t="s">
        <v>1345</v>
      </c>
      <c r="D49" s="160" t="s">
        <v>1669</v>
      </c>
      <c r="F49" s="160" t="s">
        <v>2167</v>
      </c>
      <c r="H49" s="129"/>
    </row>
    <row r="50" spans="2:8" s="17" customFormat="1" ht="45" x14ac:dyDescent="0.3">
      <c r="B50" s="130" t="s">
        <v>1661</v>
      </c>
      <c r="D50" s="160" t="s">
        <v>1669</v>
      </c>
      <c r="F50" s="160" t="s">
        <v>2168</v>
      </c>
      <c r="H50" s="129"/>
    </row>
    <row r="51" spans="2:8" s="17" customFormat="1" ht="30" x14ac:dyDescent="0.3">
      <c r="B51" s="141" t="s">
        <v>1346</v>
      </c>
      <c r="D51" s="160" t="s">
        <v>1000</v>
      </c>
      <c r="F51" s="160" t="str">
        <f>IF(D51="&lt; name of the registry &gt;","&lt; Input URL to data source &gt;",IF(D51=Lists!$K$5,"&lt; Reference section in EITI Report or URL &gt;",IF(D51=Lists!$K$6,"&lt; Reference evidence of non-applicability &gt;","")))</f>
        <v>&lt; Reference evidence of non-applicability &gt;</v>
      </c>
      <c r="H51" s="132"/>
    </row>
    <row r="52" spans="2:8" s="17" customFormat="1" ht="15" x14ac:dyDescent="0.3">
      <c r="B52" s="37"/>
      <c r="D52" s="123"/>
      <c r="F52" s="123"/>
    </row>
    <row r="53" spans="2:8" s="17" customFormat="1" ht="15" x14ac:dyDescent="0.3">
      <c r="B53" s="124" t="s">
        <v>1895</v>
      </c>
      <c r="D53" s="142"/>
      <c r="F53" s="142"/>
      <c r="H53" s="126"/>
    </row>
    <row r="54" spans="2:8" s="17" customFormat="1" ht="30" x14ac:dyDescent="0.3">
      <c r="B54" s="143" t="s">
        <v>1347</v>
      </c>
      <c r="D54" s="160" t="s">
        <v>1669</v>
      </c>
      <c r="F54" s="160" t="s">
        <v>2169</v>
      </c>
      <c r="H54" s="129"/>
    </row>
    <row r="55" spans="2:8" s="17" customFormat="1" ht="45" x14ac:dyDescent="0.3">
      <c r="B55" s="144" t="s">
        <v>1938</v>
      </c>
      <c r="D55" s="304" t="s">
        <v>1669</v>
      </c>
      <c r="E55" s="301"/>
      <c r="F55" s="304" t="s">
        <v>2025</v>
      </c>
      <c r="H55" s="129"/>
    </row>
    <row r="56" spans="2:8" s="17" customFormat="1" ht="15" x14ac:dyDescent="0.3">
      <c r="B56" s="144"/>
      <c r="D56" s="299"/>
      <c r="E56" s="301"/>
      <c r="F56" s="304" t="s">
        <v>2026</v>
      </c>
      <c r="H56" s="129"/>
    </row>
    <row r="57" spans="2:8" s="17" customFormat="1" ht="60" x14ac:dyDescent="0.3">
      <c r="B57" s="144"/>
      <c r="D57" s="299"/>
      <c r="E57" s="301"/>
      <c r="F57" s="304" t="s">
        <v>2027</v>
      </c>
      <c r="H57" s="129"/>
    </row>
    <row r="58" spans="2:8" s="17" customFormat="1" ht="36" customHeight="1" x14ac:dyDescent="0.3">
      <c r="B58" s="309" t="s">
        <v>1937</v>
      </c>
      <c r="D58" s="310" t="s">
        <v>1588</v>
      </c>
      <c r="E58" s="301"/>
      <c r="F58" s="300" t="str">
        <f>IF(D58="&lt; name of the registry &gt;","&lt; Input URL to data source &gt;",IF(D58=Lists!$K$5,"&lt; Reference section in EITI Report or URL &gt;",IF(D58=Lists!$K$6,"&lt; Reference evidence of non-applicability &gt;","")))</f>
        <v/>
      </c>
      <c r="H58" s="132"/>
    </row>
    <row r="59" spans="2:8" s="17" customFormat="1" ht="15" x14ac:dyDescent="0.3">
      <c r="B59" s="37"/>
      <c r="D59" s="123"/>
      <c r="F59" s="123"/>
    </row>
    <row r="60" spans="2:8" s="17" customFormat="1" ht="15" x14ac:dyDescent="0.3">
      <c r="B60" s="124" t="s">
        <v>1896</v>
      </c>
      <c r="D60" s="142"/>
      <c r="F60" s="142"/>
      <c r="H60" s="126"/>
    </row>
    <row r="61" spans="2:8" s="17" customFormat="1" ht="45" x14ac:dyDescent="0.3">
      <c r="B61" s="146" t="s">
        <v>1595</v>
      </c>
      <c r="D61" s="160" t="s">
        <v>1669</v>
      </c>
      <c r="F61" s="161" t="s">
        <v>2170</v>
      </c>
      <c r="H61" s="132"/>
    </row>
    <row r="62" spans="2:8" s="17" customFormat="1" ht="15" x14ac:dyDescent="0.3">
      <c r="B62" s="37"/>
      <c r="D62" s="123"/>
      <c r="F62" s="123"/>
    </row>
    <row r="63" spans="2:8" s="17" customFormat="1" ht="15" x14ac:dyDescent="0.3">
      <c r="B63" s="124" t="s">
        <v>1941</v>
      </c>
      <c r="D63" s="142"/>
      <c r="F63" s="142"/>
      <c r="H63" s="126"/>
    </row>
    <row r="64" spans="2:8" s="17" customFormat="1" ht="15" x14ac:dyDescent="0.3">
      <c r="B64" s="215" t="s">
        <v>1940</v>
      </c>
      <c r="D64" s="195"/>
      <c r="F64" s="195"/>
      <c r="H64" s="129"/>
    </row>
    <row r="65" spans="2:8" s="17" customFormat="1" ht="60" x14ac:dyDescent="0.3">
      <c r="B65" s="143" t="s">
        <v>1349</v>
      </c>
      <c r="D65" s="318" t="s">
        <v>1669</v>
      </c>
      <c r="F65" s="160" t="s">
        <v>2171</v>
      </c>
      <c r="H65" s="129"/>
    </row>
    <row r="66" spans="2:8" s="17" customFormat="1" ht="30" x14ac:dyDescent="0.3">
      <c r="B66" s="143" t="s">
        <v>1350</v>
      </c>
      <c r="D66" s="318" t="s">
        <v>1669</v>
      </c>
      <c r="F66" s="160" t="s">
        <v>2172</v>
      </c>
      <c r="H66" s="129"/>
    </row>
    <row r="67" spans="2:8" s="17" customFormat="1" ht="15" x14ac:dyDescent="0.3">
      <c r="B67" s="162" t="s">
        <v>1698</v>
      </c>
      <c r="D67" s="319" t="s">
        <v>2116</v>
      </c>
      <c r="F67" s="160" t="s">
        <v>2028</v>
      </c>
      <c r="H67" s="129"/>
    </row>
    <row r="68" spans="2:8" s="17" customFormat="1" ht="15" x14ac:dyDescent="0.3">
      <c r="B68" s="144" t="str">
        <f>LEFT(B67,SEARCH(",",B67))&amp;" value"</f>
        <v>Crude oil (2709), value</v>
      </c>
      <c r="D68" s="320">
        <v>2352000000000</v>
      </c>
      <c r="F68" s="160" t="s">
        <v>1099</v>
      </c>
      <c r="H68" s="129" t="s">
        <v>1759</v>
      </c>
    </row>
    <row r="69" spans="2:8" s="17" customFormat="1" ht="15" x14ac:dyDescent="0.3">
      <c r="B69" s="162" t="s">
        <v>1709</v>
      </c>
      <c r="D69" s="318"/>
      <c r="F69" s="160"/>
      <c r="H69" s="129"/>
    </row>
    <row r="70" spans="2:8" s="17" customFormat="1" ht="15" x14ac:dyDescent="0.3">
      <c r="B70" s="144"/>
      <c r="D70" s="160"/>
      <c r="F70" s="160"/>
      <c r="H70" s="129" t="s">
        <v>1759</v>
      </c>
    </row>
    <row r="71" spans="2:8" s="17" customFormat="1" ht="15" x14ac:dyDescent="0.3">
      <c r="B71" s="162" t="s">
        <v>1703</v>
      </c>
      <c r="D71" s="321">
        <v>486415.33</v>
      </c>
      <c r="F71" s="160" t="s">
        <v>1431</v>
      </c>
      <c r="H71" s="129"/>
    </row>
    <row r="72" spans="2:8" s="17" customFormat="1" ht="15" x14ac:dyDescent="0.3">
      <c r="B72" s="144" t="str">
        <f>LEFT(B71,SEARCH(",",B71))&amp;" value"</f>
        <v>Gold (7108), value</v>
      </c>
      <c r="D72" s="322">
        <v>175220000000</v>
      </c>
      <c r="F72" s="160" t="s">
        <v>1099</v>
      </c>
      <c r="H72" s="129" t="s">
        <v>1759</v>
      </c>
    </row>
    <row r="73" spans="2:8" s="17" customFormat="1" ht="15" x14ac:dyDescent="0.3">
      <c r="B73" s="162"/>
      <c r="D73" s="299"/>
      <c r="F73" s="160"/>
      <c r="H73" s="129"/>
    </row>
    <row r="74" spans="2:8" s="17" customFormat="1" ht="15" x14ac:dyDescent="0.3">
      <c r="B74" s="256" t="s">
        <v>1699</v>
      </c>
      <c r="D74" s="321">
        <v>83614.44</v>
      </c>
      <c r="F74" s="258" t="s">
        <v>2080</v>
      </c>
      <c r="H74" s="129" t="s">
        <v>1759</v>
      </c>
    </row>
    <row r="75" spans="2:8" s="17" customFormat="1" ht="15" x14ac:dyDescent="0.3">
      <c r="B75" s="256"/>
      <c r="D75" s="160"/>
      <c r="F75" s="258"/>
      <c r="H75" s="129"/>
    </row>
    <row r="76" spans="2:8" s="17" customFormat="1" ht="15" x14ac:dyDescent="0.3">
      <c r="B76" s="257" t="s">
        <v>2079</v>
      </c>
      <c r="D76" s="322">
        <v>3120000000</v>
      </c>
      <c r="F76" s="160" t="s">
        <v>1099</v>
      </c>
      <c r="H76" s="129"/>
    </row>
    <row r="77" spans="2:8" s="17" customFormat="1" ht="15" x14ac:dyDescent="0.3">
      <c r="B77" s="257"/>
      <c r="D77" s="259"/>
      <c r="F77" s="160"/>
      <c r="H77" s="129"/>
    </row>
    <row r="78" spans="2:8" ht="24" customHeight="1" x14ac:dyDescent="0.3">
      <c r="B78" s="257" t="s">
        <v>2082</v>
      </c>
      <c r="D78" s="322">
        <v>705631</v>
      </c>
      <c r="F78" s="160" t="s">
        <v>1430</v>
      </c>
    </row>
    <row r="79" spans="2:8" s="17" customFormat="1" ht="15" x14ac:dyDescent="0.3">
      <c r="D79" s="160"/>
      <c r="F79" s="160"/>
      <c r="H79" s="129"/>
    </row>
    <row r="80" spans="2:8" s="17" customFormat="1" ht="15" x14ac:dyDescent="0.3">
      <c r="B80" s="257" t="s">
        <v>2081</v>
      </c>
      <c r="D80" s="322">
        <v>23630000000</v>
      </c>
      <c r="F80" s="160" t="s">
        <v>1099</v>
      </c>
      <c r="H80" s="129" t="s">
        <v>1759</v>
      </c>
    </row>
    <row r="81" spans="2:8" s="17" customFormat="1" ht="15" x14ac:dyDescent="0.3">
      <c r="B81" s="162"/>
      <c r="D81" s="160"/>
      <c r="F81" s="160"/>
      <c r="H81" s="129"/>
    </row>
    <row r="82" spans="2:8" s="17" customFormat="1" ht="15" x14ac:dyDescent="0.3">
      <c r="B82" s="256" t="s">
        <v>2083</v>
      </c>
      <c r="D82" s="321">
        <v>6411180.9900000002</v>
      </c>
      <c r="F82" s="258" t="s">
        <v>1430</v>
      </c>
      <c r="H82" s="129"/>
    </row>
    <row r="83" spans="2:8" s="17" customFormat="1" ht="15" x14ac:dyDescent="0.3">
      <c r="B83" s="257" t="s">
        <v>2084</v>
      </c>
      <c r="D83" s="322">
        <v>51680000000</v>
      </c>
      <c r="F83" s="258" t="s">
        <v>1099</v>
      </c>
      <c r="H83" s="129"/>
    </row>
    <row r="84" spans="2:8" s="17" customFormat="1" ht="16.05" customHeight="1" x14ac:dyDescent="0.3">
      <c r="B84" s="257"/>
      <c r="D84" s="160"/>
      <c r="F84" s="258"/>
      <c r="H84" s="129"/>
    </row>
    <row r="85" spans="2:8" s="17" customFormat="1" ht="15" x14ac:dyDescent="0.3">
      <c r="B85" s="257" t="s">
        <v>2085</v>
      </c>
      <c r="D85" s="322">
        <v>935078</v>
      </c>
      <c r="F85" s="258" t="s">
        <v>1430</v>
      </c>
      <c r="H85" s="129" t="s">
        <v>1759</v>
      </c>
    </row>
    <row r="86" spans="2:8" s="17" customFormat="1" ht="15" x14ac:dyDescent="0.3">
      <c r="B86" s="257" t="s">
        <v>2186</v>
      </c>
      <c r="D86" s="322">
        <v>7710000000</v>
      </c>
      <c r="F86" s="160" t="s">
        <v>1099</v>
      </c>
      <c r="H86" s="129"/>
    </row>
    <row r="87" spans="2:8" s="17" customFormat="1" ht="15" x14ac:dyDescent="0.3">
      <c r="B87" s="256" t="s">
        <v>2086</v>
      </c>
      <c r="D87" s="322">
        <v>352248</v>
      </c>
      <c r="F87" s="258" t="s">
        <v>2098</v>
      </c>
      <c r="H87" s="129"/>
    </row>
    <row r="88" spans="2:8" s="17" customFormat="1" ht="15" x14ac:dyDescent="0.3">
      <c r="B88" s="257" t="s">
        <v>2087</v>
      </c>
      <c r="D88" s="299" t="s">
        <v>1562</v>
      </c>
      <c r="F88" s="160" t="s">
        <v>1199</v>
      </c>
      <c r="H88" s="129" t="s">
        <v>1759</v>
      </c>
    </row>
    <row r="89" spans="2:8" s="17" customFormat="1" ht="15" x14ac:dyDescent="0.3">
      <c r="B89" s="257"/>
      <c r="D89" s="160"/>
      <c r="F89" s="160"/>
      <c r="H89" s="129"/>
    </row>
    <row r="90" spans="2:8" s="17" customFormat="1" ht="15" x14ac:dyDescent="0.3">
      <c r="B90" s="256" t="s">
        <v>2088</v>
      </c>
      <c r="D90" s="322">
        <v>38810</v>
      </c>
      <c r="F90" s="258" t="s">
        <v>2098</v>
      </c>
      <c r="H90" s="129"/>
    </row>
    <row r="91" spans="2:8" s="17" customFormat="1" ht="15" x14ac:dyDescent="0.3">
      <c r="B91" s="257" t="s">
        <v>2089</v>
      </c>
      <c r="D91" s="299"/>
      <c r="F91" s="160"/>
      <c r="H91" s="129"/>
    </row>
    <row r="92" spans="2:8" s="17" customFormat="1" ht="15" x14ac:dyDescent="0.3">
      <c r="B92" s="257"/>
      <c r="D92" s="299"/>
      <c r="F92" s="160"/>
      <c r="H92" s="129"/>
    </row>
    <row r="93" spans="2:8" s="17" customFormat="1" ht="15" x14ac:dyDescent="0.3">
      <c r="B93" s="256" t="s">
        <v>2090</v>
      </c>
      <c r="D93" s="299"/>
      <c r="F93" s="258" t="s">
        <v>2098</v>
      </c>
      <c r="H93" s="129"/>
    </row>
    <row r="94" spans="2:8" s="17" customFormat="1" ht="15" x14ac:dyDescent="0.3">
      <c r="B94" s="257" t="s">
        <v>2091</v>
      </c>
      <c r="D94" s="299"/>
      <c r="F94" s="160" t="s">
        <v>1099</v>
      </c>
      <c r="H94" s="129"/>
    </row>
    <row r="95" spans="2:8" s="17" customFormat="1" ht="15" x14ac:dyDescent="0.3">
      <c r="B95" s="257"/>
      <c r="D95" s="299"/>
      <c r="F95" s="160"/>
      <c r="H95" s="129"/>
    </row>
    <row r="96" spans="2:8" s="17" customFormat="1" ht="15" x14ac:dyDescent="0.3">
      <c r="B96" s="256" t="s">
        <v>2092</v>
      </c>
      <c r="D96" s="322">
        <v>40244</v>
      </c>
      <c r="F96" s="258" t="s">
        <v>2098</v>
      </c>
      <c r="H96" s="129"/>
    </row>
    <row r="97" spans="2:8" s="17" customFormat="1" ht="15" x14ac:dyDescent="0.3">
      <c r="B97" s="257" t="s">
        <v>2093</v>
      </c>
      <c r="D97" s="299"/>
      <c r="F97" s="160" t="s">
        <v>1099</v>
      </c>
      <c r="H97" s="129"/>
    </row>
    <row r="98" spans="2:8" s="17" customFormat="1" ht="15" x14ac:dyDescent="0.3">
      <c r="B98" s="257"/>
      <c r="D98" s="299"/>
      <c r="F98" s="160"/>
      <c r="H98" s="129"/>
    </row>
    <row r="99" spans="2:8" s="17" customFormat="1" ht="15" x14ac:dyDescent="0.3">
      <c r="B99" s="256" t="s">
        <v>2094</v>
      </c>
      <c r="D99" s="322">
        <v>24449</v>
      </c>
      <c r="F99" s="160"/>
      <c r="H99" s="129"/>
    </row>
    <row r="100" spans="2:8" s="17" customFormat="1" ht="15" x14ac:dyDescent="0.3">
      <c r="B100" s="257" t="s">
        <v>2095</v>
      </c>
      <c r="D100" s="299"/>
      <c r="F100" s="160" t="s">
        <v>1099</v>
      </c>
      <c r="H100" s="129"/>
    </row>
    <row r="101" spans="2:8" s="17" customFormat="1" ht="15" x14ac:dyDescent="0.3">
      <c r="B101" s="257"/>
      <c r="D101" s="299"/>
      <c r="F101" s="160"/>
      <c r="H101" s="129"/>
    </row>
    <row r="102" spans="2:8" s="17" customFormat="1" ht="15" x14ac:dyDescent="0.3">
      <c r="B102" s="256" t="s">
        <v>2096</v>
      </c>
      <c r="D102" s="322">
        <v>10217</v>
      </c>
      <c r="F102" s="160" t="s">
        <v>1430</v>
      </c>
      <c r="H102" s="129"/>
    </row>
    <row r="103" spans="2:8" s="17" customFormat="1" ht="15" x14ac:dyDescent="0.3">
      <c r="B103" s="260" t="s">
        <v>2097</v>
      </c>
      <c r="D103" s="299"/>
      <c r="F103" s="160"/>
      <c r="H103" s="129"/>
    </row>
    <row r="104" spans="2:8" s="17" customFormat="1" ht="15" x14ac:dyDescent="0.3">
      <c r="B104" s="162" t="s">
        <v>1427</v>
      </c>
      <c r="D104" s="160" t="s">
        <v>1562</v>
      </c>
      <c r="F104" s="160" t="s">
        <v>1430</v>
      </c>
      <c r="H104" s="129"/>
    </row>
    <row r="105" spans="2:8" s="17" customFormat="1" ht="15" x14ac:dyDescent="0.3">
      <c r="B105" s="145" t="str">
        <f>LEFT(B104,SEARCH(",",B104))&amp;" value"</f>
        <v>Add commodities here, value</v>
      </c>
      <c r="D105" s="161" t="s">
        <v>1562</v>
      </c>
      <c r="F105" s="161" t="s">
        <v>1199</v>
      </c>
      <c r="H105" s="132" t="s">
        <v>1759</v>
      </c>
    </row>
    <row r="106" spans="2:8" s="17" customFormat="1" ht="15" x14ac:dyDescent="0.3">
      <c r="B106" s="37"/>
      <c r="D106" s="123"/>
      <c r="F106" s="123"/>
    </row>
    <row r="107" spans="2:8" s="17" customFormat="1" ht="15" x14ac:dyDescent="0.3">
      <c r="B107" s="124" t="s">
        <v>1897</v>
      </c>
      <c r="D107" s="142"/>
      <c r="F107" s="142"/>
      <c r="H107" s="126"/>
    </row>
    <row r="108" spans="2:8" s="17" customFormat="1" ht="15" x14ac:dyDescent="0.3">
      <c r="B108" s="143" t="s">
        <v>1348</v>
      </c>
      <c r="D108" s="318" t="s">
        <v>1669</v>
      </c>
      <c r="F108" s="160" t="s">
        <v>2106</v>
      </c>
      <c r="H108" s="129"/>
    </row>
    <row r="109" spans="2:8" s="17" customFormat="1" ht="15" x14ac:dyDescent="0.3">
      <c r="B109" s="143" t="s">
        <v>1351</v>
      </c>
      <c r="D109" s="318" t="s">
        <v>1669</v>
      </c>
      <c r="F109" s="160" t="s">
        <v>2106</v>
      </c>
      <c r="H109" s="129"/>
    </row>
    <row r="110" spans="2:8" s="17" customFormat="1" ht="15" x14ac:dyDescent="0.3">
      <c r="B110" s="162" t="s">
        <v>1698</v>
      </c>
      <c r="D110" s="322">
        <v>101051640</v>
      </c>
      <c r="F110" s="258" t="s">
        <v>2028</v>
      </c>
      <c r="H110" s="129"/>
    </row>
    <row r="111" spans="2:8" s="17" customFormat="1" ht="15" x14ac:dyDescent="0.3">
      <c r="B111" s="144" t="str">
        <f>LEFT(B110,SEARCH(",",B110))&amp;" value"</f>
        <v>Crude oil (2709), value</v>
      </c>
      <c r="D111" s="322">
        <v>2054530000000</v>
      </c>
      <c r="F111" s="160" t="s">
        <v>1099</v>
      </c>
      <c r="H111" s="129" t="s">
        <v>1759</v>
      </c>
    </row>
    <row r="112" spans="2:8" s="17" customFormat="1" ht="15" x14ac:dyDescent="0.3">
      <c r="B112" s="256" t="s">
        <v>1699</v>
      </c>
      <c r="D112" s="322">
        <v>83382</v>
      </c>
      <c r="F112" s="258" t="s">
        <v>2080</v>
      </c>
      <c r="H112" s="129"/>
    </row>
    <row r="113" spans="2:8" s="17" customFormat="1" ht="15" x14ac:dyDescent="0.3">
      <c r="B113" s="257" t="s">
        <v>2079</v>
      </c>
      <c r="D113" s="322">
        <v>2920000000</v>
      </c>
      <c r="F113" s="160" t="s">
        <v>1099</v>
      </c>
      <c r="H113" s="129" t="s">
        <v>1759</v>
      </c>
    </row>
    <row r="114" spans="2:8" s="17" customFormat="1" ht="15" x14ac:dyDescent="0.3">
      <c r="B114" s="162" t="s">
        <v>1703</v>
      </c>
      <c r="D114" s="322">
        <v>482934</v>
      </c>
      <c r="F114" s="160" t="s">
        <v>1431</v>
      </c>
      <c r="H114" s="129"/>
    </row>
    <row r="115" spans="2:8" s="17" customFormat="1" ht="15" x14ac:dyDescent="0.3">
      <c r="B115" s="144" t="str">
        <f>LEFT(B114,SEARCH(",",B114))&amp;" value"</f>
        <v>Gold (7108), value</v>
      </c>
      <c r="D115" s="322">
        <v>173020000000</v>
      </c>
      <c r="F115" s="160" t="s">
        <v>1099</v>
      </c>
      <c r="H115" s="129" t="s">
        <v>1759</v>
      </c>
    </row>
    <row r="116" spans="2:8" s="17" customFormat="1" ht="15" x14ac:dyDescent="0.3">
      <c r="B116" s="256" t="s">
        <v>2082</v>
      </c>
      <c r="D116" s="304">
        <v>608793</v>
      </c>
      <c r="F116" s="160" t="s">
        <v>1430</v>
      </c>
      <c r="H116" s="129"/>
    </row>
    <row r="117" spans="2:8" s="17" customFormat="1" ht="15" x14ac:dyDescent="0.3">
      <c r="B117" s="257" t="s">
        <v>2099</v>
      </c>
      <c r="D117" s="321">
        <v>20630000000</v>
      </c>
      <c r="F117" s="160" t="s">
        <v>1099</v>
      </c>
      <c r="H117" s="273" t="s">
        <v>2111</v>
      </c>
    </row>
    <row r="118" spans="2:8" s="17" customFormat="1" ht="15" x14ac:dyDescent="0.3">
      <c r="B118" s="257"/>
      <c r="D118" s="299"/>
      <c r="F118" s="160"/>
      <c r="H118" s="129"/>
    </row>
    <row r="119" spans="2:8" s="17" customFormat="1" ht="15" x14ac:dyDescent="0.3">
      <c r="B119" s="256" t="s">
        <v>2102</v>
      </c>
      <c r="D119" s="302"/>
      <c r="F119" s="160"/>
      <c r="H119" s="129"/>
    </row>
    <row r="120" spans="2:8" s="17" customFormat="1" ht="15" x14ac:dyDescent="0.3">
      <c r="B120" s="257" t="s">
        <v>2103</v>
      </c>
      <c r="D120" s="302">
        <v>7002000000</v>
      </c>
      <c r="F120" s="160" t="s">
        <v>1099</v>
      </c>
      <c r="H120" s="129"/>
    </row>
    <row r="121" spans="2:8" s="17" customFormat="1" ht="15" x14ac:dyDescent="0.3">
      <c r="B121" s="257"/>
      <c r="D121" s="302"/>
      <c r="F121" s="160"/>
      <c r="H121" s="129"/>
    </row>
    <row r="122" spans="2:8" s="17" customFormat="1" ht="15" x14ac:dyDescent="0.3">
      <c r="B122" s="256" t="s">
        <v>2094</v>
      </c>
      <c r="D122" s="299">
        <v>6739</v>
      </c>
      <c r="F122" s="160" t="s">
        <v>1430</v>
      </c>
      <c r="H122" s="129"/>
    </row>
    <row r="123" spans="2:8" s="17" customFormat="1" ht="15" x14ac:dyDescent="0.3">
      <c r="B123" s="257" t="s">
        <v>2095</v>
      </c>
      <c r="D123" s="322">
        <v>12000000000</v>
      </c>
      <c r="F123" s="160"/>
      <c r="H123" s="129"/>
    </row>
    <row r="124" spans="2:8" s="17" customFormat="1" ht="15" x14ac:dyDescent="0.3">
      <c r="B124" s="257" t="s">
        <v>2101</v>
      </c>
      <c r="D124" s="315">
        <v>3487</v>
      </c>
      <c r="F124" s="160" t="s">
        <v>1430</v>
      </c>
      <c r="H124" s="129"/>
    </row>
    <row r="125" spans="2:8" s="17" customFormat="1" ht="15" x14ac:dyDescent="0.3">
      <c r="B125" s="256" t="s">
        <v>2100</v>
      </c>
      <c r="D125" s="316"/>
      <c r="F125" s="160"/>
      <c r="H125" s="129"/>
    </row>
    <row r="127" spans="2:8" s="17" customFormat="1" ht="15" x14ac:dyDescent="0.3">
      <c r="B127" s="162" t="s">
        <v>1427</v>
      </c>
      <c r="D127" s="160" t="s">
        <v>1562</v>
      </c>
      <c r="F127" s="160" t="s">
        <v>1430</v>
      </c>
      <c r="H127" s="129"/>
    </row>
    <row r="128" spans="2:8" s="17" customFormat="1" ht="15" x14ac:dyDescent="0.3">
      <c r="B128" s="145" t="str">
        <f>LEFT(B127,SEARCH(",",B127))&amp;" value"</f>
        <v>Add commodities here, value</v>
      </c>
      <c r="D128" s="161" t="s">
        <v>1562</v>
      </c>
      <c r="F128" s="161" t="s">
        <v>1199</v>
      </c>
      <c r="H128" s="132" t="s">
        <v>1759</v>
      </c>
    </row>
    <row r="129" spans="2:16" s="17" customFormat="1" ht="15" x14ac:dyDescent="0.3">
      <c r="B129" s="37"/>
      <c r="D129" s="123"/>
      <c r="F129" s="123"/>
    </row>
    <row r="130" spans="2:16" s="17" customFormat="1" ht="15" x14ac:dyDescent="0.3">
      <c r="B130" s="124" t="s">
        <v>1898</v>
      </c>
      <c r="D130" s="142"/>
      <c r="F130" s="147"/>
      <c r="H130" s="126"/>
    </row>
    <row r="131" spans="2:16" s="17" customFormat="1" ht="30" x14ac:dyDescent="0.3">
      <c r="B131" s="143" t="s">
        <v>1596</v>
      </c>
      <c r="D131" s="160" t="s">
        <v>1669</v>
      </c>
      <c r="F131" s="160" t="s">
        <v>2029</v>
      </c>
      <c r="H131" s="129"/>
    </row>
    <row r="132" spans="2:16" s="17" customFormat="1" ht="45" x14ac:dyDescent="0.3">
      <c r="B132" s="148" t="s">
        <v>1597</v>
      </c>
      <c r="D132" s="160" t="s">
        <v>1669</v>
      </c>
      <c r="F132" s="160" t="s">
        <v>2173</v>
      </c>
      <c r="H132" s="129"/>
    </row>
    <row r="133" spans="2:16" s="17" customFormat="1" ht="45" x14ac:dyDescent="0.3">
      <c r="B133" s="149" t="s">
        <v>1610</v>
      </c>
      <c r="D133" s="323">
        <f>SUM('Part 5 - Company data'!G134/'Part 4 - Government revenues'!J124)</f>
        <v>0.96576470435627504</v>
      </c>
      <c r="F133" s="160" t="s">
        <v>1942</v>
      </c>
      <c r="H133" s="132"/>
      <c r="P133" s="194"/>
    </row>
    <row r="134" spans="2:16" s="17" customFormat="1" ht="15" x14ac:dyDescent="0.3">
      <c r="B134" s="37"/>
      <c r="D134" s="123"/>
      <c r="F134" s="123"/>
    </row>
    <row r="135" spans="2:16" s="17" customFormat="1" ht="15" x14ac:dyDescent="0.3">
      <c r="B135" s="124" t="s">
        <v>1899</v>
      </c>
      <c r="D135" s="147"/>
      <c r="F135" s="147"/>
      <c r="H135" s="126"/>
    </row>
    <row r="136" spans="2:16" s="17" customFormat="1" ht="45" x14ac:dyDescent="0.3">
      <c r="B136" s="148" t="s">
        <v>1836</v>
      </c>
      <c r="D136" s="160" t="s">
        <v>1669</v>
      </c>
      <c r="F136" s="160" t="s">
        <v>2174</v>
      </c>
      <c r="H136" s="129"/>
    </row>
    <row r="137" spans="2:16" s="17" customFormat="1" ht="15" x14ac:dyDescent="0.3">
      <c r="B137" s="197" t="s">
        <v>1843</v>
      </c>
      <c r="C137" s="198"/>
      <c r="D137" s="125"/>
      <c r="E137" s="198"/>
      <c r="F137" s="125"/>
      <c r="H137" s="129"/>
    </row>
    <row r="138" spans="2:16" s="17" customFormat="1" ht="15" x14ac:dyDescent="0.3">
      <c r="B138" s="162" t="s">
        <v>1698</v>
      </c>
      <c r="D138" s="322">
        <v>101051000</v>
      </c>
      <c r="F138" s="160" t="s">
        <v>2028</v>
      </c>
      <c r="H138" s="129"/>
    </row>
    <row r="139" spans="2:16" s="17" customFormat="1" ht="15" x14ac:dyDescent="0.3">
      <c r="B139" s="162" t="s">
        <v>1722</v>
      </c>
      <c r="D139" s="160" t="s">
        <v>1562</v>
      </c>
      <c r="F139" s="160" t="s">
        <v>1429</v>
      </c>
      <c r="H139" s="129"/>
    </row>
    <row r="140" spans="2:16" s="17" customFormat="1" ht="15" x14ac:dyDescent="0.3">
      <c r="B140" s="199" t="s">
        <v>1427</v>
      </c>
      <c r="C140" s="153"/>
      <c r="D140" s="161" t="s">
        <v>1562</v>
      </c>
      <c r="E140" s="153"/>
      <c r="F140" s="161" t="s">
        <v>1430</v>
      </c>
      <c r="H140" s="129"/>
    </row>
    <row r="141" spans="2:16" s="17" customFormat="1" ht="15" x14ac:dyDescent="0.3">
      <c r="B141" s="197" t="s">
        <v>1844</v>
      </c>
      <c r="C141" s="198"/>
      <c r="D141" s="125"/>
      <c r="E141" s="198"/>
      <c r="F141" s="125"/>
      <c r="H141" s="129"/>
    </row>
    <row r="142" spans="2:16" s="17" customFormat="1" ht="15" x14ac:dyDescent="0.3">
      <c r="B142" s="162" t="s">
        <v>1698</v>
      </c>
      <c r="D142" s="299">
        <v>5109859</v>
      </c>
      <c r="F142" s="160" t="s">
        <v>1428</v>
      </c>
      <c r="H142" s="129"/>
    </row>
    <row r="143" spans="2:16" s="17" customFormat="1" ht="15" x14ac:dyDescent="0.3">
      <c r="B143" s="144" t="str">
        <f>LEFT(B142,SEARCH(",",B142))&amp;" value"</f>
        <v>Crude oil (2709), value</v>
      </c>
      <c r="D143" s="160" t="s">
        <v>1562</v>
      </c>
      <c r="F143" s="160" t="s">
        <v>1199</v>
      </c>
      <c r="H143" s="129" t="s">
        <v>1759</v>
      </c>
    </row>
    <row r="144" spans="2:16" s="17" customFormat="1" ht="15" x14ac:dyDescent="0.3">
      <c r="B144" s="162" t="s">
        <v>1722</v>
      </c>
      <c r="D144" s="259">
        <v>141736600</v>
      </c>
      <c r="F144" s="160" t="s">
        <v>2187</v>
      </c>
      <c r="H144" s="129"/>
    </row>
    <row r="145" spans="2:8" s="17" customFormat="1" ht="15" x14ac:dyDescent="0.3">
      <c r="B145" s="144" t="str">
        <f>LEFT(B144,SEARCH(",",B144))&amp;" value"</f>
        <v>Natural gas (2711), value</v>
      </c>
      <c r="D145" s="160" t="s">
        <v>1562</v>
      </c>
      <c r="F145" s="160" t="s">
        <v>1199</v>
      </c>
      <c r="H145" s="129" t="s">
        <v>1759</v>
      </c>
    </row>
    <row r="146" spans="2:8" s="17" customFormat="1" ht="15" x14ac:dyDescent="0.3">
      <c r="B146" s="162" t="s">
        <v>1427</v>
      </c>
      <c r="D146" s="160" t="s">
        <v>1562</v>
      </c>
      <c r="F146" s="160" t="s">
        <v>1430</v>
      </c>
      <c r="H146" s="129"/>
    </row>
    <row r="147" spans="2:8" s="17" customFormat="1" ht="15" x14ac:dyDescent="0.3">
      <c r="B147" s="144" t="str">
        <f>LEFT(B146,SEARCH(",",B146))&amp;" value"</f>
        <v>Add commodities here, value</v>
      </c>
      <c r="D147" s="160" t="s">
        <v>1562</v>
      </c>
      <c r="F147" s="160" t="s">
        <v>1199</v>
      </c>
      <c r="H147" s="129" t="s">
        <v>1759</v>
      </c>
    </row>
    <row r="148" spans="2:8" s="17" customFormat="1" ht="30" x14ac:dyDescent="0.3">
      <c r="B148" s="196" t="s">
        <v>1845</v>
      </c>
      <c r="C148" s="153"/>
      <c r="D148" s="161" t="s">
        <v>1562</v>
      </c>
      <c r="E148" s="153"/>
      <c r="F148" s="161" t="s">
        <v>1199</v>
      </c>
      <c r="G148" s="153"/>
      <c r="H148" s="132"/>
    </row>
    <row r="149" spans="2:8" s="17" customFormat="1" ht="15" x14ac:dyDescent="0.3">
      <c r="B149" s="37"/>
      <c r="F149" s="26"/>
    </row>
    <row r="150" spans="2:8" s="17" customFormat="1" ht="16.05" customHeight="1" x14ac:dyDescent="0.3">
      <c r="B150" s="124" t="s">
        <v>1900</v>
      </c>
      <c r="D150" s="147"/>
      <c r="F150" s="147"/>
      <c r="H150" s="126"/>
    </row>
    <row r="151" spans="2:8" s="17" customFormat="1" ht="45" x14ac:dyDescent="0.3">
      <c r="B151" s="148" t="s">
        <v>1601</v>
      </c>
      <c r="D151" s="160" t="s">
        <v>1000</v>
      </c>
      <c r="F151" s="160" t="s">
        <v>2175</v>
      </c>
      <c r="H151" s="129"/>
    </row>
    <row r="152" spans="2:8" s="17" customFormat="1" ht="30.75" customHeight="1" x14ac:dyDescent="0.3">
      <c r="B152" s="152" t="s">
        <v>1598</v>
      </c>
      <c r="D152" s="161"/>
      <c r="F152" s="161"/>
      <c r="H152" s="132"/>
    </row>
    <row r="153" spans="2:8" s="17" customFormat="1" ht="15" x14ac:dyDescent="0.3">
      <c r="B153" s="37"/>
      <c r="D153" s="123"/>
      <c r="F153" s="26"/>
    </row>
    <row r="154" spans="2:8" s="17" customFormat="1" ht="15" x14ac:dyDescent="0.3">
      <c r="B154" s="124" t="s">
        <v>1901</v>
      </c>
      <c r="D154" s="147"/>
      <c r="F154" s="147"/>
      <c r="H154" s="126"/>
    </row>
    <row r="155" spans="2:8" s="17" customFormat="1" ht="30" x14ac:dyDescent="0.3">
      <c r="B155" s="148" t="s">
        <v>1602</v>
      </c>
      <c r="D155" s="160" t="s">
        <v>1000</v>
      </c>
      <c r="F155" s="160" t="s">
        <v>2176</v>
      </c>
      <c r="H155" s="129"/>
    </row>
    <row r="156" spans="2:8" s="17" customFormat="1" ht="30.75" customHeight="1" x14ac:dyDescent="0.3">
      <c r="B156" s="152" t="s">
        <v>1599</v>
      </c>
      <c r="D156" s="161"/>
      <c r="F156" s="161"/>
      <c r="H156" s="132"/>
    </row>
    <row r="157" spans="2:8" s="17" customFormat="1" ht="15" x14ac:dyDescent="0.3">
      <c r="B157" s="37"/>
      <c r="D157" s="123"/>
      <c r="F157" s="26"/>
    </row>
    <row r="158" spans="2:8" s="17" customFormat="1" ht="15" x14ac:dyDescent="0.3">
      <c r="B158" s="124" t="s">
        <v>1902</v>
      </c>
      <c r="D158" s="147"/>
      <c r="F158" s="147"/>
      <c r="H158" s="126"/>
    </row>
    <row r="159" spans="2:8" s="17" customFormat="1" ht="30" x14ac:dyDescent="0.3">
      <c r="B159" s="148" t="s">
        <v>1604</v>
      </c>
      <c r="D159" s="160" t="s">
        <v>1000</v>
      </c>
      <c r="F159" s="299" t="str">
        <f>IF(D159=Lists!$K$4,"&lt; Input URL to data source &gt;",IF(D159=Lists!$K$5,"&lt; Reference section in EITI Report or URL &gt;",IF(D159=Lists!$K$6,"&lt; Reference evidence of non-applicability &gt;","")))</f>
        <v>&lt; Reference evidence of non-applicability &gt;</v>
      </c>
      <c r="H159" s="129"/>
    </row>
    <row r="160" spans="2:8" s="17" customFormat="1" ht="15" x14ac:dyDescent="0.3">
      <c r="B160" s="152" t="s">
        <v>1600</v>
      </c>
      <c r="D160" s="161"/>
      <c r="F160" s="161"/>
      <c r="H160" s="132"/>
    </row>
    <row r="161" spans="2:8" s="17" customFormat="1" ht="15" x14ac:dyDescent="0.3">
      <c r="B161" s="37"/>
      <c r="D161" s="123"/>
      <c r="F161" s="26"/>
    </row>
    <row r="162" spans="2:8" s="17" customFormat="1" ht="15" x14ac:dyDescent="0.3">
      <c r="B162" s="124" t="s">
        <v>1903</v>
      </c>
      <c r="D162" s="147"/>
      <c r="F162" s="147"/>
      <c r="H162" s="126"/>
    </row>
    <row r="163" spans="2:8" s="17" customFormat="1" ht="45" x14ac:dyDescent="0.3">
      <c r="B163" s="148" t="str">
        <f>"Does the government disclose information on"&amp;RIGHT(B162,LEN(B162)-SEARCH(":",B162,1))&amp;"?"</f>
        <v>Does the government disclose information on Direct subnational payments?</v>
      </c>
      <c r="D163" s="160" t="s">
        <v>1000</v>
      </c>
      <c r="F163" s="160" t="s">
        <v>2177</v>
      </c>
      <c r="H163" s="129"/>
    </row>
    <row r="164" spans="2:8" s="17" customFormat="1" ht="15" x14ac:dyDescent="0.3">
      <c r="B164" s="152" t="s">
        <v>1603</v>
      </c>
      <c r="D164" s="161"/>
      <c r="F164" s="161" t="s">
        <v>1199</v>
      </c>
      <c r="H164" s="132"/>
    </row>
    <row r="165" spans="2:8" s="17" customFormat="1" ht="15" x14ac:dyDescent="0.3">
      <c r="B165" s="37"/>
      <c r="D165" s="123"/>
      <c r="F165" s="26"/>
    </row>
    <row r="166" spans="2:8" s="17" customFormat="1" ht="15" x14ac:dyDescent="0.3">
      <c r="B166" s="124" t="s">
        <v>1904</v>
      </c>
      <c r="D166" s="147"/>
      <c r="F166" s="26"/>
      <c r="H166" s="126"/>
    </row>
    <row r="167" spans="2:8" s="17" customFormat="1" ht="30" x14ac:dyDescent="0.3">
      <c r="B167" s="149" t="s">
        <v>1518</v>
      </c>
      <c r="D167" s="218">
        <f>IFERROR(IF(_xlfn.DAYS('Part 1 - About'!$E$24,'Part 1 - About'!$E$20)/365&gt;0,_xlfn.DAYS('Part 1 - About'!$E$24,'Part 1 - About'!$E$20)/365,_xlfn.DAYS('Part 1 - About'!$E$27,'Part 1 - About'!$E$20)/365),"Automatically completed using the 1. About sheet")</f>
        <v>-123.08493150684932</v>
      </c>
      <c r="F167" s="26"/>
      <c r="H167" s="132"/>
    </row>
    <row r="168" spans="2:8" s="17" customFormat="1" ht="15" x14ac:dyDescent="0.3">
      <c r="B168" s="37"/>
      <c r="D168" s="123"/>
      <c r="F168" s="26"/>
    </row>
    <row r="169" spans="2:8" s="17" customFormat="1" ht="15" x14ac:dyDescent="0.3">
      <c r="B169" s="124" t="s">
        <v>1905</v>
      </c>
      <c r="D169" s="147"/>
      <c r="F169" s="147"/>
      <c r="H169" s="126"/>
    </row>
    <row r="170" spans="2:8" s="17" customFormat="1" ht="45" x14ac:dyDescent="0.3">
      <c r="B170" s="143" t="s">
        <v>1660</v>
      </c>
      <c r="D170" s="160" t="s">
        <v>1669</v>
      </c>
      <c r="F170" s="160" t="s">
        <v>2108</v>
      </c>
      <c r="H170" s="129"/>
    </row>
    <row r="171" spans="2:8" s="17" customFormat="1" ht="30" x14ac:dyDescent="0.3">
      <c r="B171" s="144" t="s">
        <v>1607</v>
      </c>
      <c r="D171" s="160" t="s">
        <v>1669</v>
      </c>
      <c r="F171" s="304" t="s">
        <v>2109</v>
      </c>
      <c r="H171" s="129"/>
    </row>
    <row r="172" spans="2:8" s="17" customFormat="1" ht="15" x14ac:dyDescent="0.3">
      <c r="B172" s="127" t="s">
        <v>1605</v>
      </c>
      <c r="D172" s="160" t="s">
        <v>1669</v>
      </c>
      <c r="F172" s="303" t="s">
        <v>2110</v>
      </c>
      <c r="H172" s="129"/>
    </row>
    <row r="173" spans="2:8" s="17" customFormat="1" ht="15" x14ac:dyDescent="0.3">
      <c r="B173" s="130" t="s">
        <v>1606</v>
      </c>
      <c r="D173" s="160" t="s">
        <v>1669</v>
      </c>
      <c r="F173" s="305" t="s">
        <v>2109</v>
      </c>
      <c r="H173" s="129"/>
    </row>
    <row r="174" spans="2:8" s="17" customFormat="1" ht="15" x14ac:dyDescent="0.3">
      <c r="B174" s="127" t="s">
        <v>1608</v>
      </c>
      <c r="D174" s="160" t="s">
        <v>1669</v>
      </c>
      <c r="F174" s="303" t="s">
        <v>2110</v>
      </c>
      <c r="H174" s="129"/>
    </row>
    <row r="175" spans="2:8" s="17" customFormat="1" ht="15" x14ac:dyDescent="0.3">
      <c r="B175" s="131" t="s">
        <v>1609</v>
      </c>
      <c r="D175" s="161" t="s">
        <v>1669</v>
      </c>
      <c r="F175" s="258" t="s">
        <v>2109</v>
      </c>
      <c r="H175" s="132"/>
    </row>
    <row r="176" spans="2:8" s="17" customFormat="1" ht="15" x14ac:dyDescent="0.3">
      <c r="B176" s="37"/>
      <c r="D176" s="123"/>
      <c r="F176" s="26"/>
    </row>
    <row r="177" spans="2:16" s="17" customFormat="1" ht="30" x14ac:dyDescent="0.3">
      <c r="B177" s="124" t="s">
        <v>1906</v>
      </c>
      <c r="D177" s="147"/>
      <c r="F177" s="147"/>
      <c r="H177" s="126"/>
    </row>
    <row r="178" spans="2:16" s="17" customFormat="1" ht="165" x14ac:dyDescent="0.3">
      <c r="B178" s="148" t="s">
        <v>1611</v>
      </c>
      <c r="D178" s="161" t="s">
        <v>1669</v>
      </c>
      <c r="F178" s="161" t="s">
        <v>2178</v>
      </c>
      <c r="H178" s="129"/>
    </row>
    <row r="179" spans="2:16" s="17" customFormat="1" ht="30" x14ac:dyDescent="0.3">
      <c r="B179" s="152" t="s">
        <v>1667</v>
      </c>
      <c r="D179" s="161" t="s">
        <v>1562</v>
      </c>
      <c r="F179" s="160" t="s">
        <v>1099</v>
      </c>
      <c r="H179" s="132"/>
    </row>
    <row r="180" spans="2:16" s="17" customFormat="1" ht="15" x14ac:dyDescent="0.3">
      <c r="B180" s="37"/>
      <c r="D180" s="123"/>
      <c r="F180" s="26"/>
    </row>
    <row r="181" spans="2:16" s="17" customFormat="1" ht="15" x14ac:dyDescent="0.3">
      <c r="B181" s="124" t="s">
        <v>1907</v>
      </c>
      <c r="D181" s="147"/>
      <c r="F181" s="147"/>
      <c r="H181" s="126"/>
    </row>
    <row r="182" spans="2:16" s="17" customFormat="1" ht="30" x14ac:dyDescent="0.3">
      <c r="B182" s="148" t="s">
        <v>1612</v>
      </c>
      <c r="D182" s="160" t="s">
        <v>1000</v>
      </c>
      <c r="F182" s="160" t="s">
        <v>2179</v>
      </c>
      <c r="H182" s="129"/>
    </row>
    <row r="183" spans="2:16" s="17" customFormat="1" ht="30" x14ac:dyDescent="0.3">
      <c r="B183" s="151" t="s">
        <v>1614</v>
      </c>
      <c r="D183" s="160" t="s">
        <v>1000</v>
      </c>
      <c r="F183" s="160"/>
      <c r="H183" s="129"/>
    </row>
    <row r="184" spans="2:16" s="17" customFormat="1" ht="30" x14ac:dyDescent="0.3">
      <c r="B184" s="152" t="s">
        <v>1944</v>
      </c>
      <c r="D184" s="160" t="s">
        <v>1000</v>
      </c>
      <c r="F184" s="161"/>
      <c r="H184" s="132"/>
      <c r="P184" s="194"/>
    </row>
    <row r="185" spans="2:16" s="17" customFormat="1" ht="15" x14ac:dyDescent="0.3">
      <c r="B185" s="37"/>
      <c r="D185" s="123"/>
      <c r="F185" s="26"/>
    </row>
    <row r="186" spans="2:16" s="17" customFormat="1" ht="30" x14ac:dyDescent="0.3">
      <c r="B186" s="124" t="s">
        <v>1908</v>
      </c>
      <c r="D186" s="147"/>
      <c r="F186" s="147"/>
      <c r="H186" s="126"/>
    </row>
    <row r="187" spans="2:16" s="17" customFormat="1" ht="45" x14ac:dyDescent="0.3">
      <c r="B187" s="148" t="s">
        <v>1615</v>
      </c>
      <c r="D187" s="160" t="s">
        <v>1587</v>
      </c>
      <c r="F187" s="160" t="s">
        <v>2180</v>
      </c>
      <c r="H187" s="129"/>
    </row>
    <row r="188" spans="2:16" s="17" customFormat="1" ht="30" x14ac:dyDescent="0.3">
      <c r="B188" s="148" t="s">
        <v>1616</v>
      </c>
      <c r="D188" s="160" t="s">
        <v>1669</v>
      </c>
      <c r="F188" s="160" t="s">
        <v>2180</v>
      </c>
      <c r="H188" s="129"/>
    </row>
    <row r="189" spans="2:16" s="17" customFormat="1" ht="45" x14ac:dyDescent="0.3">
      <c r="B189" s="149" t="s">
        <v>1617</v>
      </c>
      <c r="D189" s="161" t="s">
        <v>1955</v>
      </c>
      <c r="F189" s="262" t="s">
        <v>2181</v>
      </c>
      <c r="H189" s="132"/>
    </row>
    <row r="190" spans="2:16" s="17" customFormat="1" ht="15" x14ac:dyDescent="0.3">
      <c r="B190" s="37"/>
      <c r="D190" s="123"/>
      <c r="F190" s="26"/>
    </row>
    <row r="191" spans="2:16" s="17" customFormat="1" ht="15" x14ac:dyDescent="0.3">
      <c r="B191" s="124" t="s">
        <v>1909</v>
      </c>
      <c r="D191" s="147"/>
      <c r="F191" s="147"/>
      <c r="H191" s="126"/>
    </row>
    <row r="192" spans="2:16" s="17" customFormat="1" ht="30" x14ac:dyDescent="0.3">
      <c r="B192" s="148" t="s">
        <v>1618</v>
      </c>
      <c r="D192" s="160" t="s">
        <v>1588</v>
      </c>
      <c r="F192" s="160" t="str">
        <f>IF(D192=Lists!$K$4,"&lt; Input URL to data source &gt;",IF(D192=Lists!$K$5,"&lt; Reference section in EITI Report or URL &gt;",IF(D192=Lists!$K$6,"&lt; Reference evidence of non-applicability &gt;","")))</f>
        <v/>
      </c>
      <c r="H192" s="129"/>
    </row>
    <row r="193" spans="2:8" s="17" customFormat="1" ht="30" x14ac:dyDescent="0.3">
      <c r="B193" s="151" t="s">
        <v>1673</v>
      </c>
      <c r="D193" s="160" t="s">
        <v>1588</v>
      </c>
      <c r="F193" s="160"/>
      <c r="H193" s="129"/>
    </row>
    <row r="194" spans="2:8" s="17" customFormat="1" ht="30" x14ac:dyDescent="0.3">
      <c r="B194" s="151" t="s">
        <v>1674</v>
      </c>
      <c r="D194" s="160" t="s">
        <v>1588</v>
      </c>
      <c r="E194" s="133"/>
      <c r="F194" s="160"/>
      <c r="H194" s="129"/>
    </row>
    <row r="195" spans="2:8" s="17" customFormat="1" ht="15" x14ac:dyDescent="0.3">
      <c r="B195" s="148" t="s">
        <v>1675</v>
      </c>
      <c r="D195" s="160" t="s">
        <v>1669</v>
      </c>
      <c r="F195" s="163" t="s">
        <v>2182</v>
      </c>
      <c r="H195" s="129"/>
    </row>
    <row r="196" spans="2:8" s="17" customFormat="1" ht="30" x14ac:dyDescent="0.3">
      <c r="B196" s="151" t="s">
        <v>1676</v>
      </c>
      <c r="D196" s="259">
        <v>11269551.936999999</v>
      </c>
      <c r="F196" s="160" t="s">
        <v>1099</v>
      </c>
      <c r="H196" s="129"/>
    </row>
    <row r="197" spans="2:8" s="17" customFormat="1" ht="30" x14ac:dyDescent="0.3">
      <c r="B197" s="151" t="s">
        <v>1677</v>
      </c>
      <c r="D197" s="259">
        <v>1053380245.6804</v>
      </c>
      <c r="F197" s="160" t="s">
        <v>1099</v>
      </c>
      <c r="H197" s="129"/>
    </row>
    <row r="198" spans="2:8" s="17" customFormat="1" ht="30" x14ac:dyDescent="0.3">
      <c r="B198" s="148" t="s">
        <v>1847</v>
      </c>
      <c r="D198" s="160" t="s">
        <v>1669</v>
      </c>
      <c r="F198" s="163" t="s">
        <v>2182</v>
      </c>
      <c r="H198" s="129"/>
    </row>
    <row r="199" spans="2:8" s="17" customFormat="1" ht="30" x14ac:dyDescent="0.3">
      <c r="B199" s="151" t="s">
        <v>1848</v>
      </c>
      <c r="D199" s="160">
        <v>0</v>
      </c>
      <c r="F199" s="160" t="s">
        <v>1099</v>
      </c>
      <c r="H199" s="129"/>
    </row>
    <row r="200" spans="2:8" s="17" customFormat="1" ht="30" x14ac:dyDescent="0.3">
      <c r="B200" s="152" t="s">
        <v>1849</v>
      </c>
      <c r="D200" s="259">
        <v>3654574424</v>
      </c>
      <c r="F200" s="160" t="s">
        <v>1099</v>
      </c>
      <c r="H200" s="132"/>
    </row>
    <row r="201" spans="2:8" s="17" customFormat="1" ht="15" x14ac:dyDescent="0.3">
      <c r="B201" s="37"/>
      <c r="D201" s="123"/>
      <c r="F201" s="26"/>
    </row>
    <row r="202" spans="2:8" s="17" customFormat="1" ht="15" x14ac:dyDescent="0.3">
      <c r="B202" s="124" t="s">
        <v>1910</v>
      </c>
      <c r="D202" s="147"/>
      <c r="F202" s="147"/>
      <c r="H202" s="126"/>
    </row>
    <row r="203" spans="2:8" s="17" customFormat="1" ht="30" x14ac:dyDescent="0.3">
      <c r="B203" s="148" t="s">
        <v>1678</v>
      </c>
      <c r="D203" s="160" t="s">
        <v>1669</v>
      </c>
      <c r="F203" s="160" t="s">
        <v>2183</v>
      </c>
      <c r="H203" s="129"/>
    </row>
    <row r="204" spans="2:8" s="17" customFormat="1" ht="30" x14ac:dyDescent="0.3">
      <c r="B204" s="152" t="s">
        <v>1619</v>
      </c>
      <c r="D204" s="161"/>
      <c r="F204" s="161"/>
      <c r="H204" s="132"/>
    </row>
    <row r="205" spans="2:8" s="17" customFormat="1" ht="15" x14ac:dyDescent="0.3">
      <c r="B205" s="37"/>
      <c r="D205" s="123"/>
      <c r="F205" s="26"/>
    </row>
    <row r="206" spans="2:8" s="17" customFormat="1" ht="15" x14ac:dyDescent="0.3">
      <c r="B206" s="124" t="s">
        <v>1911</v>
      </c>
      <c r="D206" s="154"/>
      <c r="F206" s="155"/>
      <c r="H206" s="126"/>
    </row>
    <row r="207" spans="2:8" s="17" customFormat="1" ht="30" x14ac:dyDescent="0.3">
      <c r="B207" s="156" t="s">
        <v>1658</v>
      </c>
      <c r="D207" s="160" t="s">
        <v>1669</v>
      </c>
      <c r="F207" s="258" t="s">
        <v>2107</v>
      </c>
      <c r="H207" s="129"/>
    </row>
    <row r="208" spans="2:8" s="17" customFormat="1" ht="30" x14ac:dyDescent="0.3">
      <c r="B208" s="148" t="s">
        <v>1933</v>
      </c>
      <c r="D208" s="259">
        <v>1830601930000</v>
      </c>
      <c r="F208" s="160" t="s">
        <v>1099</v>
      </c>
      <c r="H208" s="129"/>
    </row>
    <row r="209" spans="2:8" s="17" customFormat="1" ht="15" x14ac:dyDescent="0.3">
      <c r="B209" s="143" t="s">
        <v>1760</v>
      </c>
      <c r="D209" s="259">
        <v>1107088970000</v>
      </c>
      <c r="F209" s="160" t="s">
        <v>1099</v>
      </c>
      <c r="H209" s="129"/>
    </row>
    <row r="210" spans="2:8" s="17" customFormat="1" ht="15" x14ac:dyDescent="0.3">
      <c r="B210" s="127" t="s">
        <v>1620</v>
      </c>
      <c r="D210" s="259">
        <v>2937690900000</v>
      </c>
      <c r="F210" s="160" t="s">
        <v>1099</v>
      </c>
      <c r="H210" s="129"/>
    </row>
    <row r="211" spans="2:8" s="17" customFormat="1" ht="15" x14ac:dyDescent="0.3">
      <c r="B211" s="127" t="s">
        <v>1621</v>
      </c>
      <c r="D211" s="259">
        <v>250980000000</v>
      </c>
      <c r="F211" s="160" t="s">
        <v>1099</v>
      </c>
      <c r="H211" s="129"/>
    </row>
    <row r="212" spans="2:8" s="17" customFormat="1" ht="15.6" customHeight="1" x14ac:dyDescent="0.3">
      <c r="B212" s="127" t="s">
        <v>1622</v>
      </c>
      <c r="D212" s="259">
        <v>483506576000</v>
      </c>
      <c r="F212" s="160" t="s">
        <v>1099</v>
      </c>
      <c r="H212" s="129"/>
    </row>
    <row r="213" spans="2:8" s="17" customFormat="1" ht="16.2" customHeight="1" x14ac:dyDescent="0.3">
      <c r="B213" s="127" t="s">
        <v>1623</v>
      </c>
      <c r="D213" s="259">
        <v>2319811395000</v>
      </c>
      <c r="F213" s="160" t="s">
        <v>1099</v>
      </c>
      <c r="H213" s="129"/>
    </row>
    <row r="214" spans="2:8" s="17" customFormat="1" ht="15" x14ac:dyDescent="0.3">
      <c r="B214" s="127" t="s">
        <v>1624</v>
      </c>
      <c r="D214" s="259">
        <v>2373939135000</v>
      </c>
      <c r="F214" s="160" t="s">
        <v>1099</v>
      </c>
      <c r="H214" s="129"/>
    </row>
    <row r="215" spans="2:8" s="17" customFormat="1" ht="15" x14ac:dyDescent="0.3">
      <c r="B215" s="127" t="s">
        <v>1934</v>
      </c>
      <c r="D215" s="324"/>
      <c r="F215" s="160" t="s">
        <v>1936</v>
      </c>
      <c r="H215" s="129"/>
    </row>
    <row r="216" spans="2:8" s="17" customFormat="1" ht="15" x14ac:dyDescent="0.3">
      <c r="B216" s="127" t="s">
        <v>1935</v>
      </c>
      <c r="D216" s="324"/>
      <c r="F216" s="160" t="s">
        <v>1936</v>
      </c>
      <c r="H216" s="129"/>
    </row>
    <row r="217" spans="2:8" s="17" customFormat="1" ht="15" x14ac:dyDescent="0.3">
      <c r="B217" s="127" t="s">
        <v>1625</v>
      </c>
      <c r="D217" s="324"/>
      <c r="F217" s="160" t="s">
        <v>1936</v>
      </c>
      <c r="H217" s="129"/>
    </row>
    <row r="218" spans="2:8" s="17" customFormat="1" ht="15" x14ac:dyDescent="0.3">
      <c r="B218" s="127" t="s">
        <v>1626</v>
      </c>
      <c r="D218" s="324"/>
      <c r="F218" s="160" t="s">
        <v>1936</v>
      </c>
      <c r="H218" s="129"/>
    </row>
    <row r="219" spans="2:8" s="17" customFormat="1" ht="15" x14ac:dyDescent="0.3">
      <c r="B219" s="127" t="s">
        <v>1637</v>
      </c>
      <c r="D219" s="160"/>
      <c r="F219" s="160"/>
      <c r="H219" s="129"/>
    </row>
    <row r="220" spans="2:8" s="17" customFormat="1" ht="15" x14ac:dyDescent="0.3">
      <c r="B220" s="141" t="s">
        <v>1638</v>
      </c>
      <c r="D220" s="161"/>
      <c r="F220" s="161"/>
      <c r="H220" s="132"/>
    </row>
    <row r="221" spans="2:8" s="17" customFormat="1" ht="15" x14ac:dyDescent="0.3">
      <c r="B221" s="26"/>
      <c r="D221" s="157"/>
      <c r="F221" s="26"/>
    </row>
    <row r="222" spans="2:8" s="17" customFormat="1" ht="15" x14ac:dyDescent="0.3">
      <c r="B222" s="124" t="s">
        <v>1949</v>
      </c>
      <c r="D222" s="125"/>
      <c r="F222" s="125"/>
      <c r="H222" s="126"/>
    </row>
    <row r="223" spans="2:8" s="17" customFormat="1" ht="15" x14ac:dyDescent="0.3">
      <c r="B223" s="127" t="s">
        <v>1519</v>
      </c>
      <c r="D223" s="128"/>
      <c r="F223" s="128"/>
      <c r="H223" s="129"/>
    </row>
    <row r="224" spans="2:8" s="17" customFormat="1" ht="45" x14ac:dyDescent="0.3">
      <c r="B224" s="144" t="s">
        <v>1946</v>
      </c>
      <c r="D224" s="160" t="s">
        <v>1669</v>
      </c>
      <c r="F224" s="160" t="s">
        <v>2184</v>
      </c>
      <c r="H224" s="129"/>
    </row>
    <row r="225" spans="1:8" s="17" customFormat="1" ht="45" x14ac:dyDescent="0.3">
      <c r="A225" s="133"/>
      <c r="B225" s="212" t="s">
        <v>1947</v>
      </c>
      <c r="C225" s="135"/>
      <c r="D225" s="160" t="s">
        <v>1669</v>
      </c>
      <c r="F225" s="261" t="s">
        <v>2104</v>
      </c>
      <c r="H225" s="129"/>
    </row>
    <row r="226" spans="1:8" s="17" customFormat="1" ht="30" x14ac:dyDescent="0.3">
      <c r="B226" s="145" t="s">
        <v>1948</v>
      </c>
      <c r="C226" s="135"/>
      <c r="D226" s="161" t="s">
        <v>1669</v>
      </c>
      <c r="F226" s="262" t="s">
        <v>2105</v>
      </c>
      <c r="H226" s="132"/>
    </row>
    <row r="227" spans="1:8" s="17" customFormat="1" ht="15.6" thickBot="1" x14ac:dyDescent="0.35">
      <c r="B227" s="158"/>
      <c r="C227" s="71"/>
      <c r="D227" s="159"/>
      <c r="E227" s="71"/>
      <c r="F227" s="158"/>
      <c r="G227" s="71"/>
      <c r="H227" s="71"/>
    </row>
    <row r="228" spans="1:8" s="17" customFormat="1" ht="15" x14ac:dyDescent="0.3">
      <c r="B228" s="26"/>
      <c r="D228" s="157"/>
      <c r="F228" s="26"/>
    </row>
    <row r="229" spans="1:8" s="17" customFormat="1" ht="15.6" thickBot="1" x14ac:dyDescent="0.35">
      <c r="B229" s="346" t="s">
        <v>1852</v>
      </c>
      <c r="C229" s="347"/>
      <c r="D229" s="347"/>
      <c r="E229" s="347"/>
      <c r="F229" s="347"/>
      <c r="G229" s="347"/>
      <c r="H229" s="347"/>
    </row>
    <row r="230" spans="1:8" s="17" customFormat="1" ht="15" x14ac:dyDescent="0.3">
      <c r="B230" s="348" t="s">
        <v>1871</v>
      </c>
      <c r="C230" s="349"/>
      <c r="D230" s="349"/>
      <c r="E230" s="349"/>
      <c r="F230" s="349"/>
      <c r="G230" s="349"/>
      <c r="H230" s="349"/>
    </row>
    <row r="231" spans="1:8" s="17" customFormat="1" ht="15.6" thickBot="1" x14ac:dyDescent="0.35">
      <c r="B231" s="217"/>
      <c r="C231" s="217"/>
      <c r="D231" s="217"/>
      <c r="E231" s="217"/>
      <c r="F231" s="217"/>
      <c r="G231" s="217"/>
      <c r="H231" s="217"/>
    </row>
    <row r="232" spans="1:8" s="17" customFormat="1" ht="15" x14ac:dyDescent="0.3">
      <c r="B232" s="334" t="s">
        <v>1851</v>
      </c>
      <c r="C232" s="334"/>
      <c r="D232" s="334"/>
      <c r="E232" s="334"/>
      <c r="F232" s="334"/>
      <c r="G232" s="334"/>
      <c r="H232" s="334"/>
    </row>
    <row r="233" spans="1:8" s="17" customFormat="1" ht="15.75" customHeight="1" x14ac:dyDescent="0.3">
      <c r="B233" s="325" t="s">
        <v>1872</v>
      </c>
      <c r="C233" s="325"/>
      <c r="D233" s="325"/>
      <c r="E233" s="325"/>
      <c r="F233" s="325"/>
      <c r="G233" s="325"/>
      <c r="H233" s="325"/>
    </row>
    <row r="234" spans="1:8" s="17" customFormat="1" ht="15" x14ac:dyDescent="0.3">
      <c r="B234" s="334" t="s">
        <v>1873</v>
      </c>
      <c r="C234" s="334"/>
      <c r="D234" s="334"/>
      <c r="E234" s="334"/>
      <c r="F234" s="334"/>
      <c r="G234" s="334"/>
      <c r="H234" s="334"/>
    </row>
    <row r="235" spans="1:8" s="17" customFormat="1" ht="15" x14ac:dyDescent="0.3">
      <c r="B235" s="26"/>
      <c r="D235" s="157"/>
      <c r="F235" s="26"/>
    </row>
    <row r="236" spans="1:8" s="17" customFormat="1" ht="15" x14ac:dyDescent="0.3">
      <c r="B236" s="26"/>
      <c r="D236" s="157"/>
      <c r="F236" s="26"/>
    </row>
    <row r="237" spans="1:8" s="17" customFormat="1" ht="15" x14ac:dyDescent="0.3">
      <c r="B237" s="26"/>
      <c r="D237" s="157"/>
      <c r="F237" s="26"/>
    </row>
    <row r="238" spans="1:8" s="17" customFormat="1" ht="15" x14ac:dyDescent="0.3"/>
    <row r="239" spans="1:8" ht="16.2" x14ac:dyDescent="0.3"/>
    <row r="240" spans="1:8" ht="16.2" x14ac:dyDescent="0.3"/>
    <row r="241" ht="16.2" x14ac:dyDescent="0.3"/>
    <row r="242" ht="16.2" x14ac:dyDescent="0.3"/>
    <row r="243" ht="16.2" x14ac:dyDescent="0.3"/>
    <row r="244" ht="16.2" x14ac:dyDescent="0.3"/>
    <row r="245" ht="16.2" x14ac:dyDescent="0.3"/>
    <row r="246" ht="16.2" x14ac:dyDescent="0.3"/>
    <row r="247" ht="16.2" x14ac:dyDescent="0.3"/>
    <row r="248" ht="16.2" x14ac:dyDescent="0.3"/>
    <row r="249" ht="16.2" x14ac:dyDescent="0.3"/>
    <row r="250" ht="16.2" x14ac:dyDescent="0.3"/>
    <row r="251" ht="16.2" x14ac:dyDescent="0.3"/>
    <row r="252" ht="16.2" x14ac:dyDescent="0.3"/>
    <row r="253" ht="16.2" x14ac:dyDescent="0.3"/>
    <row r="254" ht="16.2" x14ac:dyDescent="0.3"/>
    <row r="255" ht="16.2" x14ac:dyDescent="0.3"/>
    <row r="256" ht="16.2" x14ac:dyDescent="0.3"/>
    <row r="257" ht="16.2" x14ac:dyDescent="0.3"/>
    <row r="258" ht="16.2" x14ac:dyDescent="0.3"/>
    <row r="259" ht="16.2" x14ac:dyDescent="0.3"/>
    <row r="275" spans="4:4" ht="24" customHeight="1" x14ac:dyDescent="0.3">
      <c r="D275" s="150"/>
    </row>
  </sheetData>
  <mergeCells count="12">
    <mergeCell ref="B234:H234"/>
    <mergeCell ref="B3:H3"/>
    <mergeCell ref="B4:H4"/>
    <mergeCell ref="B5:H5"/>
    <mergeCell ref="B6:H6"/>
    <mergeCell ref="B7:H7"/>
    <mergeCell ref="B8:H8"/>
    <mergeCell ref="B229:H229"/>
    <mergeCell ref="B230:H230"/>
    <mergeCell ref="B232:H232"/>
    <mergeCell ref="B233:H233"/>
    <mergeCell ref="B9:H9"/>
  </mergeCells>
  <dataValidations xWindow="714" yWindow="589" count="29">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Commodity volumes/values" prompt="Please input the name of commodity on the left, including whether volume or value._x000a__x000a_Please input only numbers in this cell. If other information is required, include this in comment section" sqref="D110:D124 D138:D140 D67:D78 D80:D105 D127:D128 D142:D147" xr:uid="{00000000-0002-0000-0200-000002000000}">
      <formula1>0</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F69 F71 F81 F73 F138:F140 F142 F104 F102 F124 F114 F116 F127 F146 F67 F144 F122" xr:uid="{00000000-0002-0000-0200-000003000000}">
      <formula1>"&lt;Select unit&gt;,Sm3,Sm3 o.e.,Barrels,Tonnes,oz,carats,Scf"</formula1>
    </dataValidation>
    <dataValidation type="list" showInputMessage="1" showErrorMessage="1" promptTitle="Reporting type" prompt="Please indicate which type of reporting, between:_x000a__x000a_Systematic disclosure_x000a_EITI reporting_x000a_Not available_x000a_Not applicable" sqref="D198 D223:D226 D34:D36 D26:D31 D49:D50 D136 D61 D65:D66 D108:D109 D131:D132 D207 D151 D155 D159 D163 D170:D175 D39:D46 D182:D184 D187:D189 D192:D195 D203 D54:D58 D19:D22" xr:uid="{E192EF1E-9B5F-4EB1-BF02-36F681E971D7}">
      <formula1>Reporting_options_list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he total value of in-kind revenues._x000a__x000a_Please input only numbers in this cell. If other information is required, include this in comment section" sqref="D148" xr:uid="{7082261E-C7B1-4F74-81CF-A7794A2F9992}">
      <formula1>0</formula1>
    </dataValidation>
    <dataValidation type="textLength" allowBlank="1" showInputMessage="1" showErrorMessage="1" errorTitle="Please do not edit these cells" error="Please do not edit these cells" sqref="B166:B167 B169 B154:B156 B235:B237 B135 B150:B152 B158:B160 B162:B164 B130:B133 D275 D167" xr:uid="{D4F2C1B7-E8B6-42EE-B86F-A0243D6AFDD9}">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xports" prompt="This refers to the total exports from the relevant year, including revenues from non-extractive sectors._x000a__x000a_Please input only numbers in this cell. If other information is required, include this in comment section" sqref="D214" xr:uid="{7C642FB5-B843-4487-B063-21FFC47CF6AC}">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overnment Revenues - Extractive" prompt="This refers to government revenues from extractives, including non-reconciled revenues._x000a__x000a_Please input only numbers in this cell. If other information is required, include this in comment section" sqref="D212" xr:uid="{924C8C9F-7671-436F-8D7A-DDAF8452F6F8}">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Exports - extractives" prompt="This refers to extractives share in total exports of a country, in absolute numbers._x000a__x000a_Please input only numbers in this cell. If other information is required, include this in comment section" sqref="D213" xr:uid="{ED4DF579-1686-4281-AC50-CFFF2A86B791}">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otal revenues._x000a__x000a_Please input only numbers in this cell. If other information is required, include this in comment section" sqref="D152 D156 D160 D164 D179 D196:D197 D199:D200 D204" xr:uid="{F804F85A-1323-4293-B007-2F02CD36D823}">
      <formula1>0</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absolute number representing extractives' share of formal employment._x000a__x000a_Please input only numbers in this cell. If other information is required, include this in comment section." sqref="D217" xr:uid="{8629A22E-18D7-4AAD-9E2C-54ABE8863915}">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mployment" prompt="Employment refers to the absolute number representing total formal employment._x000a__x000a_Please input only numbers in this cell. If other information is required, include this in comment section" sqref="D218" xr:uid="{D32E1E08-44FE-43BA-868C-56404BB378B3}">
      <formula1>2</formula1>
    </dataValidation>
    <dataValidation type="list" operator="equal" showInputMessage="1" showErrorMessage="1" errorTitle="Invalid entry" error="Invalid entry" promptTitle="Please input unit" prompt="Please input currency according to 3-letter ISO currency code." sqref="F152 F156 F160 F164 F183:F184 F208:F214 F204 F193:F194 F219:F220" xr:uid="{AC31C3E7-FBB3-4643-8A12-05F034B46A91}">
      <formula1>Currency_code_list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vestment - extractive sector" prompt="Please input the total investment in the extractive sector for the relevant Fiscal Year, in current USD or local currency._x000a__x000a_This could e.g. correspond to the total capital formation in the extractive sector." sqref="D219" xr:uid="{B6EA3FF2-B89F-4B2B-B945-54384AFBC68E}">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vestment" prompt="Please input the total investment in the economy for the relevant Fiscal Year, in current USD or local currency._x000a__x000a_This could e.g. correspond to the total capital formation in the economy." sqref="D220" xr:uid="{7832BB4F-2203-437C-94DA-63A7D7BCD388}">
      <formula1>2</formula1>
    </dataValidation>
    <dataValidation type="list" showInputMessage="1" showErrorMessage="1" errorTitle="Invalid commodity input" error="Please select a commodity as defined in the commodity list of the drop down menu" promptTitle="Select commodity" prompt="Please select commodity from the drop down menu" sqref="B146 B71 B73 B138:B140 B142 B81 B104 B144 B127 B67 B69 B114 B110" xr:uid="{8E4A7729-626F-4674-B975-3B334A3975DE}">
      <formula1>Commodities_list</formula1>
    </dataValidation>
    <dataValidation type="whole" allowBlank="1" showInputMessage="1" showErrorMessage="1" errorTitle="Please do not edit these cells" error="Please do not edit these cells" sqref="B191:B197 B170:B175 B177:B179 B181:B184 B186:B189 B202:B204 B222:B226" xr:uid="{286182BE-B58B-4B5D-8529-F453ED5F7915}">
      <formula1>10000</formula1>
      <formula2>50000</formula2>
    </dataValidation>
    <dataValidation type="whole" allowBlank="1" showInputMessage="1" showErrorMessage="1" errorTitle="Please do not edit these cells" error="Please do not edit these cells" sqref="B227:H228 B206:B220" xr:uid="{41BDBFD2-EE60-47A7-B7DF-916D7BB2FB21}">
      <formula1>4</formula1>
      <formula2>5</formula2>
    </dataValidation>
    <dataValidation allowBlank="1" showInputMessage="1" showErrorMessage="1" promptTitle="Name of the registry" prompt="Please input the name of the Beneficial Ownership Registry" sqref="D51" xr:uid="{3ACD06CC-881D-4ACF-957D-1D1389DCCC4F}"/>
    <dataValidation allowBlank="1" showInputMessage="1" showErrorMessage="1" promptTitle="Additional relevant files" prompt="If several files relevant to the report exist, please indicate as such here. If several, please copy this into several rows." sqref="D51" xr:uid="{ACF95B12-CE0D-4155-BB96-D3B1A0319ACF}"/>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percentage representing extractives' share of formal employment._x000a__x000a_Please input only numbers in this cell. If other information is required, include this in comment section." sqref="F215:F218" xr:uid="{541820E9-9F26-4712-A681-25A67BF16B28}">
      <formula1>0</formula1>
    </dataValidation>
    <dataValidation allowBlank="1" showInputMessage="1" showErrorMessage="1" errorTitle="Please do not edit these cells" error="Please do not edit these cells" sqref="B198:B200" xr:uid="{07FE9B1E-D8D5-4CDF-B4C7-CACFEBEDBF5D}"/>
    <dataValidation type="whole" allowBlank="1" showInputMessage="1" showErrorMessage="1" errorTitle="Do not edit these cells" error="Please do not edit these cells" sqref="B231" xr:uid="{E4F00D57-2632-4898-9727-4E3D1C975A91}">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Female employment" prompt="Employment refers to the absolute number representing total female employment in the sector._x000a__x000a_Please input only numbers in this cell. If other information is required, include this in comment section" sqref="D216" xr:uid="{F0C2DEB4-D0E5-46BE-9B4C-57C232E2EF47}">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Male employment" prompt="Employment refers to the absolute number representing total male employment in the sector._x000a__x000a_Please input only numbers in this cell. If other information is required, include this in comment section" sqref="D215" xr:uid="{D06DCB01-0C0E-444C-9C6D-1307A8C5A77D}">
      <formula1>2</formula1>
    </dataValidation>
    <dataValidation type="whole" showInputMessage="1" showErrorMessage="1" sqref="A72:C72 B47:B62 B65:B66 A70:C70 A71 F190:F191 B201:C201 D201:D202 F201:F202 B205:C205 D205:D206 F23:F25 D23:D25 F32:F33 D32:D33 F37:F38 D37:D38 F47:F48 D47:D48 F52:F53 D52:D53 F59:F60 D59:D60 B68 D106:D107 F106:F107 B129:C129 D129:D130 F129:F130 B134:C134 F133:F135 B137:G137 B141:G141 F205:F206 B128 B149:C149 D149:D150 F149:F150 B153:C153 D153:D154 F153:F154 B157:C157 D157:D158 F157:F158 B161:C161 D161:D162 F161:F162 B165:C165 B168:C168 B176:C176 D176:D177 F176:F177 B180:C180 D180:D181 F180:F181 B185:C185 D185:D186 F185:F186 B190:C190 D190:D191 C71 C130:C133 C135:C136 H153 C150:C152 C154:C156 C158:C160 C162:C164 C166:C167 C169:C175 C177:C179 C181:C184 C186:C189 C191:C200 C202:C204 D17:D18 F17:F18 B147:B148 D134:D135 F165:F169 C142:C148 H180 H176 H168 H165 H161 H157 H129 H134 E138:E140 G138:G140 H149 C138:C140 I1:I16 H23 H106 F62:F64 D62:D64 C12:H16 A1:A69 C17:C69 B105:B109 B111 B115 H205 H201 H190 H185 H62 H59 H52 H47 H37 H32 A222:A226 C222:C226 F221:F222 D221:D222 C206:C220 G142:G226 E142:E226 B221:C221 H221 B136 D165:D166 D168:D169 B10:H10 B11:F11 B143 B1:H1 B145 B12:B43 B45 C73:C77 A73:A77 E17:E77 G17:G77 A79:A109 E127:E136 C127:C128 G127:G136 C79:C125 E79:E125 G79:G125" xr:uid="{6A93E331-6DF3-4956-AEDE-9E6DEEE23BF9}">
      <formula1>999999</formula1>
      <formula2>99999999</formula2>
    </dataValidation>
    <dataValidation showInputMessage="1" showErrorMessage="1" sqref="B63:B64" xr:uid="{E96A8412-175F-4338-B466-F567B8680AE6}"/>
    <dataValidation type="textLength" allowBlank="1" showInputMessage="1" showErrorMessage="1" sqref="H17:H22 H24:H31 H33:H36 H38:H46 H48:H51 H53:H58 H60:H61 H130:H133 H135:H148 H150:H152 H154:H156 H158:H160 H162:H164 H166:H167 H169:H175 H177:H179 H181:H184 H186:H189 H191:H200 H202:H204 H206:H220 H222:H226 H63:H77 H79:H105 H127:H128 H107:H125" xr:uid="{ECF840E1-BECD-4B6A-B1FB-476E3B5C3F3A}">
      <formula1>0</formula1>
      <formula2>350</formula2>
    </dataValidation>
    <dataValidation type="whole" showInputMessage="1" showErrorMessage="1" errorTitle="Do not edit these cells" error="Please do not edit these cells" sqref="B2:H9" xr:uid="{F30C273A-6525-4313-BF64-AEB86719648F}">
      <formula1>999999</formula1>
      <formula2>99999999</formula2>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Gross Value Added" prompt="Gross value added refers to the absolute number representing extractives' share of GDP._x000a__x000a_Please input only numbers in this cell. If other information is required, include this in comment section." sqref="D209:D210" xr:uid="{7E85E72D-BA05-418F-9613-B3350052F8DF}">
      <formula1>2</formula1>
    </dataValidation>
  </dataValidations>
  <hyperlinks>
    <hyperlink ref="B17" r:id="rId1" location="r2-1" display="EITI Requirement 2.1" xr:uid="{00000000-0004-0000-0200-000006000000}"/>
    <hyperlink ref="B24" r:id="rId2" location="r2-2" display="EITI Requirement 2.2" xr:uid="{00000000-0004-0000-0200-000007000000}"/>
    <hyperlink ref="B38" r:id="rId3" location="r2-4" display="EITI Requirement 2.4" xr:uid="{00000000-0004-0000-0200-000009000000}"/>
    <hyperlink ref="B48" r:id="rId4" location="r2-5" display="EITI Requirement 2.5" xr:uid="{00000000-0004-0000-0200-00000A000000}"/>
    <hyperlink ref="B53" r:id="rId5" location="r2-6" display="EITI Requirement 2.6" xr:uid="{00000000-0004-0000-0200-00000B000000}"/>
    <hyperlink ref="B60" r:id="rId6" location="r3-1" display="EITI Requirement 3.1" xr:uid="{00000000-0004-0000-0200-00000C000000}"/>
    <hyperlink ref="B64" r:id="rId7" xr:uid="{00000000-0004-0000-0200-00000D000000}"/>
    <hyperlink ref="B107" r:id="rId8" location="r3-3" display="EITI Requirement 3.3" xr:uid="{00000000-0004-0000-0200-00000E000000}"/>
    <hyperlink ref="B130" r:id="rId9" location="r4-1" display="EITI Requirement 4.1" xr:uid="{00000000-0004-0000-0200-00000F000000}"/>
    <hyperlink ref="B135" r:id="rId10" location="r4-2" display="EITI Requirement 4.2" xr:uid="{00000000-0004-0000-0200-000010000000}"/>
    <hyperlink ref="B150" r:id="rId11" location="r4-3" display="EITI Requirement 4.3" xr:uid="{00000000-0004-0000-0200-000011000000}"/>
    <hyperlink ref="B154" r:id="rId12" location="r4-4" display="EITI Requirement 4.4" xr:uid="{00000000-0004-0000-0200-000012000000}"/>
    <hyperlink ref="B158" r:id="rId13" location="r4-5" display="EITI Requirement 4.5" xr:uid="{00000000-0004-0000-0200-000013000000}"/>
    <hyperlink ref="B162" r:id="rId14" location="r4-6" display="EITI Requirement 4.6" xr:uid="{00000000-0004-0000-0200-000014000000}"/>
    <hyperlink ref="B166" r:id="rId15" location="r4-8" display="EITI Requirement 4.8" xr:uid="{00000000-0004-0000-0200-000016000000}"/>
    <hyperlink ref="B169" r:id="rId16" location="r4-9" display="EITI Requirement 4.9" xr:uid="{00000000-0004-0000-0200-000017000000}"/>
    <hyperlink ref="B177" r:id="rId17" location="r5-1" display="EITI Requirement 5.1" xr:uid="{00000000-0004-0000-0200-000018000000}"/>
    <hyperlink ref="B181" r:id="rId18" location="r5-2" display="EITI Requirement 5.2" xr:uid="{00000000-0004-0000-0200-000019000000}"/>
    <hyperlink ref="B186" r:id="rId19" location="r5-3" display="EITI Requirement 5.3" xr:uid="{00000000-0004-0000-0200-00001A000000}"/>
    <hyperlink ref="B202" r:id="rId20" location="r6-2" display="EITI Requirement 6.2" xr:uid="{00000000-0004-0000-0200-00001B000000}"/>
    <hyperlink ref="B206" r:id="rId21" location="r6-3" display="EITI Requirement 6.3" xr:uid="{00000000-0004-0000-0200-00001C000000}"/>
    <hyperlink ref="B191" r:id="rId22" location="r6-1" display="EITI Requirement 6.1" xr:uid="{00000000-0004-0000-0200-000027000000}"/>
    <hyperlink ref="B33" r:id="rId23" location="r2-3" xr:uid="{37B4EDC1-B71E-4913-8AFB-F12611AEFFD5}"/>
    <hyperlink ref="B208" r:id="rId24" xr:uid="{C617A177-3D20-4FE6-A273-853EDEC861A7}"/>
    <hyperlink ref="B230:F230" r:id="rId25" display="Give us your feedback or report a conflict in the data! Write to us at  data@eiti.org" xr:uid="{3FA22EFF-FF94-4799-88A3-B6E47F7EA5DF}"/>
    <hyperlink ref="B229:F229" r:id="rId26" display="For the latest version of Summary data templates, see  https://eiti.org/summary-data-template" xr:uid="{81D1286E-131F-487C-851A-0A200B3AD468}"/>
    <hyperlink ref="B63" r:id="rId27" location="r3-2" display="EITI Requirement 3.2" xr:uid="{CE111D86-D62A-4947-9C13-FF9656A3A753}"/>
    <hyperlink ref="B222" r:id="rId28" location="r6-4" xr:uid="{96BFE352-3017-4C6C-A4DE-1CEBE3EDBC7A}"/>
    <hyperlink ref="F225" r:id="rId29" display="https://www.epaguyana.org/" xr:uid="{EE28E147-C22A-4ABA-AE28-D1D4C22147B0}"/>
    <hyperlink ref="F226" r:id="rId30" xr:uid="{4CD1EAEA-10F9-4440-9BE7-1175E18F7867}"/>
    <hyperlink ref="F189" r:id="rId31" xr:uid="{ED6BEC35-230F-4A02-8A07-4D5553CDC0CF}"/>
  </hyperlinks>
  <pageMargins left="0.25" right="0.25" top="0.75" bottom="0.75" header="0.3" footer="0.3"/>
  <pageSetup paperSize="8" fitToHeight="0" orientation="landscape" horizontalDpi="2400" verticalDpi="2400" r:id="rId32"/>
  <customProperties>
    <customPr name="OrphanNamesChecked" r:id="rId33"/>
  </customProperties>
  <extLst>
    <ext xmlns:x14="http://schemas.microsoft.com/office/spreadsheetml/2009/9/main" uri="{CCE6A557-97BC-4b89-ADB6-D9C93CAAB3DF}">
      <x14:dataValidations xmlns:xm="http://schemas.microsoft.com/office/excel/2006/main" xWindow="714" yWindow="589" count="2">
        <x14:dataValidation type="list" allowBlank="1" showInputMessage="1" showErrorMessage="1" xr:uid="{00000000-0002-0000-0200-000005000000}">
          <x14:formula1>
            <xm:f>Lists!$K$3:$K$7</xm:f>
          </x14:formula1>
          <xm:sqref>D235:D237</xm:sqref>
        </x14:dataValidation>
        <x14:dataValidation type="list" operator="equal" showInputMessage="1" showErrorMessage="1" errorTitle="Invalid entry" error="Invalid entry" promptTitle="Please input unit" prompt="Please input currency according to 3-letter ISO currency code." xr:uid="{46507AB1-60E8-4E9B-919E-721DEE57AC8F}">
          <x14:formula1>
            <xm:f>Lists!$I$11:$I$168</xm:f>
          </x14:formula1>
          <xm:sqref>F70 F72 F147:F148 F143 F79:F80 F86 F105 F111 F113 F115 F128 F145 F68 F76:F77 F88:F89 F91:F92 F94:F95 F97:F101 F103 F125 F123 F117:F121 F196:F197 F199:F200 F179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7C14C-B11A-42F8-AAFF-1AF3AAB0F4EE}">
  <sheetPr codeName="Sheet4"/>
  <dimension ref="B1:L144"/>
  <sheetViews>
    <sheetView showGridLines="0" topLeftCell="A23" zoomScale="69" zoomScaleNormal="85" workbookViewId="0">
      <selection activeCell="C30" sqref="C30"/>
    </sheetView>
  </sheetViews>
  <sheetFormatPr defaultColWidth="4" defaultRowHeight="24" customHeight="1" x14ac:dyDescent="0.3"/>
  <cols>
    <col min="1" max="1" width="4" style="17"/>
    <col min="2" max="2" width="60.21875" style="17" customWidth="1"/>
    <col min="3" max="3" width="44.44140625" style="17" customWidth="1"/>
    <col min="4" max="4" width="38.77734375" style="17" customWidth="1"/>
    <col min="5" max="5" width="23" style="17" customWidth="1"/>
    <col min="6" max="6" width="21.44140625" style="17" customWidth="1"/>
    <col min="7" max="10" width="26.44140625" style="17" customWidth="1"/>
    <col min="11" max="11" width="4" style="17" customWidth="1"/>
    <col min="12" max="33" width="4" style="17"/>
    <col min="34" max="34" width="12.21875" style="17" bestFit="1" customWidth="1"/>
    <col min="35" max="16384" width="4" style="17"/>
  </cols>
  <sheetData>
    <row r="1" spans="2:12" ht="15" x14ac:dyDescent="0.3"/>
    <row r="2" spans="2:12" ht="15" x14ac:dyDescent="0.3">
      <c r="B2" s="335" t="s">
        <v>1912</v>
      </c>
      <c r="C2" s="335"/>
      <c r="D2" s="335"/>
      <c r="E2" s="335"/>
      <c r="F2" s="335"/>
      <c r="G2" s="335"/>
      <c r="H2" s="335"/>
      <c r="I2" s="335"/>
      <c r="J2" s="335"/>
    </row>
    <row r="3" spans="2:12" x14ac:dyDescent="0.3">
      <c r="B3" s="336" t="s">
        <v>1648</v>
      </c>
      <c r="C3" s="336"/>
      <c r="D3" s="336"/>
      <c r="E3" s="336"/>
      <c r="F3" s="336"/>
      <c r="G3" s="336"/>
      <c r="H3" s="336"/>
      <c r="I3" s="336"/>
      <c r="J3" s="336"/>
    </row>
    <row r="4" spans="2:12" ht="15" x14ac:dyDescent="0.3">
      <c r="B4" s="338" t="s">
        <v>1913</v>
      </c>
      <c r="C4" s="338"/>
      <c r="D4" s="338"/>
      <c r="E4" s="338"/>
      <c r="F4" s="338"/>
      <c r="G4" s="338"/>
      <c r="H4" s="338"/>
      <c r="I4" s="338"/>
      <c r="J4" s="338"/>
    </row>
    <row r="5" spans="2:12" ht="15" x14ac:dyDescent="0.3">
      <c r="B5" s="338" t="s">
        <v>1914</v>
      </c>
      <c r="C5" s="338"/>
      <c r="D5" s="338"/>
      <c r="E5" s="338"/>
      <c r="F5" s="338"/>
      <c r="G5" s="338"/>
      <c r="H5" s="338"/>
      <c r="I5" s="338"/>
      <c r="J5" s="338"/>
    </row>
    <row r="6" spans="2:12" ht="15" x14ac:dyDescent="0.3">
      <c r="B6" s="338" t="s">
        <v>1915</v>
      </c>
      <c r="C6" s="338"/>
      <c r="D6" s="338"/>
      <c r="E6" s="338"/>
      <c r="F6" s="338"/>
      <c r="G6" s="338"/>
      <c r="H6" s="338"/>
      <c r="I6" s="338"/>
      <c r="J6" s="338"/>
    </row>
    <row r="7" spans="2:12" ht="15.6" customHeight="1" x14ac:dyDescent="0.3">
      <c r="B7" s="338" t="s">
        <v>1916</v>
      </c>
      <c r="C7" s="338"/>
      <c r="D7" s="338"/>
      <c r="E7" s="338"/>
      <c r="F7" s="338"/>
      <c r="G7" s="338"/>
      <c r="H7" s="338"/>
      <c r="I7" s="338"/>
      <c r="J7" s="338"/>
    </row>
    <row r="8" spans="2:12" ht="15" x14ac:dyDescent="0.35">
      <c r="B8" s="342" t="s">
        <v>1917</v>
      </c>
      <c r="C8" s="342"/>
      <c r="D8" s="342"/>
      <c r="E8" s="342"/>
      <c r="F8" s="342"/>
      <c r="G8" s="342"/>
      <c r="H8" s="342"/>
      <c r="I8" s="342"/>
      <c r="J8" s="342"/>
    </row>
    <row r="9" spans="2:12" ht="15" x14ac:dyDescent="0.3"/>
    <row r="10" spans="2:12" x14ac:dyDescent="0.3">
      <c r="B10" s="352" t="s">
        <v>1643</v>
      </c>
      <c r="C10" s="352"/>
      <c r="D10" s="352"/>
      <c r="E10" s="352"/>
      <c r="F10" s="352"/>
      <c r="G10" s="352"/>
      <c r="H10" s="352"/>
      <c r="I10" s="352"/>
      <c r="J10" s="352"/>
    </row>
    <row r="11" spans="2:12" s="188" customFormat="1" ht="25.5" customHeight="1" x14ac:dyDescent="0.3">
      <c r="B11" s="353" t="s">
        <v>1636</v>
      </c>
      <c r="C11" s="353"/>
      <c r="D11" s="353"/>
      <c r="E11" s="353"/>
      <c r="F11" s="353"/>
      <c r="G11" s="353"/>
      <c r="H11" s="353"/>
      <c r="I11" s="353"/>
      <c r="J11" s="353"/>
    </row>
    <row r="12" spans="2:12" s="32" customFormat="1" ht="15" x14ac:dyDescent="0.3">
      <c r="B12" s="354"/>
      <c r="C12" s="354"/>
      <c r="D12" s="354"/>
      <c r="E12" s="354"/>
      <c r="F12" s="354"/>
      <c r="G12" s="354"/>
      <c r="H12" s="354"/>
      <c r="I12" s="354"/>
      <c r="J12" s="354"/>
    </row>
    <row r="13" spans="2:12" s="32" customFormat="1" ht="18.600000000000001" x14ac:dyDescent="0.3">
      <c r="B13" s="355" t="s">
        <v>1572</v>
      </c>
      <c r="C13" s="355"/>
      <c r="D13" s="355"/>
      <c r="E13" s="355"/>
      <c r="F13" s="355"/>
      <c r="G13" s="355"/>
      <c r="H13" s="355"/>
      <c r="I13" s="355"/>
      <c r="J13" s="355"/>
    </row>
    <row r="14" spans="2:12" s="32" customFormat="1" ht="15" x14ac:dyDescent="0.3">
      <c r="B14" s="164" t="s">
        <v>1573</v>
      </c>
      <c r="C14" s="164" t="s">
        <v>1841</v>
      </c>
      <c r="D14" s="17" t="s">
        <v>1574</v>
      </c>
      <c r="E14" s="17" t="s">
        <v>1679</v>
      </c>
      <c r="F14" s="165"/>
      <c r="G14" s="166"/>
    </row>
    <row r="15" spans="2:12" s="32" customFormat="1" ht="15" x14ac:dyDescent="0.3">
      <c r="B15" s="292" t="s">
        <v>1967</v>
      </c>
      <c r="C15" s="17" t="s">
        <v>1839</v>
      </c>
      <c r="D15" s="214" t="s">
        <v>1000</v>
      </c>
      <c r="E15" s="167">
        <f>SUMIF(Government_revenues_table[Government entity],Government_agencies[[#This Row],[Full name of agency]],Government_revenues_table[Revenue value])</f>
        <v>2100168655</v>
      </c>
      <c r="F15" s="166"/>
      <c r="G15" s="166"/>
    </row>
    <row r="16" spans="2:12" s="32" customFormat="1" ht="15" x14ac:dyDescent="0.3">
      <c r="B16" s="292" t="s">
        <v>1968</v>
      </c>
      <c r="C16" s="17" t="s">
        <v>1839</v>
      </c>
      <c r="D16" s="214" t="s">
        <v>1000</v>
      </c>
      <c r="E16" s="167">
        <f>SUMIF(Government_revenues_table[Government entity],Government_agencies[[#This Row],[Full name of agency]],Government_revenues_table[Revenue value])</f>
        <v>5670418597</v>
      </c>
      <c r="F16" s="166"/>
      <c r="G16" s="17"/>
      <c r="J16" s="165"/>
      <c r="K16" s="165"/>
      <c r="L16" s="165"/>
    </row>
    <row r="17" spans="2:12" s="32" customFormat="1" ht="15" x14ac:dyDescent="0.3">
      <c r="B17" s="292" t="s">
        <v>2064</v>
      </c>
      <c r="C17" s="17" t="s">
        <v>1839</v>
      </c>
      <c r="D17" s="214" t="s">
        <v>1000</v>
      </c>
      <c r="E17" s="167">
        <f>SUMIF(Government_revenues_table[Government entity],Government_agencies[[#This Row],[Full name of agency]],Government_revenues_table[Revenue value])</f>
        <v>1214590790</v>
      </c>
      <c r="F17" s="166"/>
      <c r="G17" s="17"/>
      <c r="J17" s="166"/>
      <c r="K17" s="166"/>
      <c r="L17" s="166"/>
    </row>
    <row r="18" spans="2:12" s="32" customFormat="1" ht="15" x14ac:dyDescent="0.3">
      <c r="B18" s="292" t="s">
        <v>1970</v>
      </c>
      <c r="C18" s="17" t="s">
        <v>1839</v>
      </c>
      <c r="D18" s="214" t="s">
        <v>1000</v>
      </c>
      <c r="E18" s="167">
        <f>SUMIF(Government_revenues_table[Government entity],Government_agencies[[#This Row],[Full name of agency]],Government_revenues_table[Revenue value])</f>
        <v>643357000</v>
      </c>
      <c r="J18" s="166"/>
      <c r="K18" s="166"/>
      <c r="L18" s="166"/>
    </row>
    <row r="19" spans="2:12" s="32" customFormat="1" ht="15" x14ac:dyDescent="0.3">
      <c r="B19" s="292" t="s">
        <v>1971</v>
      </c>
      <c r="C19" s="17" t="s">
        <v>1839</v>
      </c>
      <c r="D19" s="214" t="s">
        <v>1000</v>
      </c>
      <c r="E19" s="167">
        <f>SUMIF(Government_revenues_table[Government entity],Government_agencies[[#This Row],[Full name of agency]],Government_revenues_table[Revenue value])</f>
        <v>946742862</v>
      </c>
      <c r="J19" s="166"/>
      <c r="K19" s="166"/>
      <c r="L19" s="166"/>
    </row>
    <row r="20" spans="2:12" s="32" customFormat="1" ht="15" x14ac:dyDescent="0.3">
      <c r="B20" s="292" t="s">
        <v>1972</v>
      </c>
      <c r="C20" s="32" t="s">
        <v>1839</v>
      </c>
      <c r="D20" s="214" t="s">
        <v>1000</v>
      </c>
      <c r="E20" s="167">
        <f>SUMIF(Government_revenues_table[Government entity],Government_agencies[[#This Row],[Full name of agency]],Government_revenues_table[Revenue value])</f>
        <v>917041606.08000004</v>
      </c>
      <c r="J20" s="166"/>
      <c r="K20" s="166"/>
      <c r="L20" s="166"/>
    </row>
    <row r="21" spans="2:12" s="32" customFormat="1" ht="15" x14ac:dyDescent="0.3">
      <c r="B21" s="292" t="s">
        <v>1973</v>
      </c>
      <c r="C21" s="32" t="s">
        <v>1839</v>
      </c>
      <c r="D21" s="214" t="s">
        <v>1000</v>
      </c>
      <c r="E21" s="167">
        <f>SUMIF(Government_revenues_table[Government entity],Government_agencies[[#This Row],[Full name of agency]],Government_revenues_table[Revenue value])</f>
        <v>314656558</v>
      </c>
      <c r="J21" s="166"/>
      <c r="K21" s="166"/>
      <c r="L21" s="166"/>
    </row>
    <row r="22" spans="2:12" s="32" customFormat="1" ht="15" x14ac:dyDescent="0.3">
      <c r="B22" s="292" t="s">
        <v>2071</v>
      </c>
      <c r="C22" s="32" t="s">
        <v>1839</v>
      </c>
      <c r="D22" s="214" t="s">
        <v>1000</v>
      </c>
      <c r="E22" s="167">
        <f>SUMIF(Government_revenues_table[Government entity],Government_agencies[[#This Row],[Full name of agency]],Government_revenues_table[Revenue value])</f>
        <v>46325733</v>
      </c>
      <c r="J22" s="166"/>
      <c r="K22" s="166"/>
      <c r="L22" s="166"/>
    </row>
    <row r="23" spans="2:12" s="32" customFormat="1" ht="15" x14ac:dyDescent="0.3">
      <c r="B23" s="292" t="s">
        <v>2066</v>
      </c>
      <c r="C23" s="32" t="s">
        <v>1839</v>
      </c>
      <c r="D23" s="214" t="s">
        <v>1000</v>
      </c>
      <c r="E23" s="167">
        <f>SUMIF(Government_revenues_table[Government entity],Government_agencies[[#This Row],[Full name of agency]],Government_revenues_table[Revenue value])</f>
        <v>1865156094</v>
      </c>
      <c r="J23" s="166"/>
      <c r="K23" s="166"/>
      <c r="L23" s="166"/>
    </row>
    <row r="24" spans="2:12" s="32" customFormat="1" ht="15" x14ac:dyDescent="0.3">
      <c r="B24" s="292" t="s">
        <v>1975</v>
      </c>
      <c r="C24" s="32" t="s">
        <v>1839</v>
      </c>
      <c r="D24" s="214" t="s">
        <v>1000</v>
      </c>
      <c r="E24" s="167">
        <f>SUMIF(Government_revenues_table[Government entity],Government_agencies[[#This Row],[Full name of agency]],Government_revenues_table[Revenue value])</f>
        <v>98800000</v>
      </c>
      <c r="J24" s="166"/>
      <c r="K24" s="166"/>
      <c r="L24" s="166"/>
    </row>
    <row r="25" spans="2:12" s="32" customFormat="1" ht="15" x14ac:dyDescent="0.3">
      <c r="B25" s="292" t="s">
        <v>2041</v>
      </c>
      <c r="C25" s="32" t="s">
        <v>1839</v>
      </c>
      <c r="D25" s="214" t="s">
        <v>1000</v>
      </c>
      <c r="E25" s="167">
        <f>SUMIF(Government_revenues_table[Government entity],Government_agencies[[#This Row],[Full name of agency]],Government_revenues_table[Revenue value])</f>
        <v>426</v>
      </c>
      <c r="J25" s="166"/>
      <c r="K25" s="166"/>
      <c r="L25" s="166"/>
    </row>
    <row r="26" spans="2:12" s="32" customFormat="1" ht="15" x14ac:dyDescent="0.3">
      <c r="B26" s="292"/>
      <c r="D26" s="214"/>
      <c r="E26" s="167">
        <f>SUMIF(Government_revenues_table[Government entity],Government_agencies[[#This Row],[Full name of agency]],Government_revenues_table[Revenue value])</f>
        <v>0</v>
      </c>
      <c r="J26" s="166"/>
      <c r="K26" s="166"/>
      <c r="L26" s="166"/>
    </row>
    <row r="27" spans="2:12" s="32" customFormat="1" ht="15" x14ac:dyDescent="0.3">
      <c r="B27" s="292"/>
      <c r="D27" s="214"/>
      <c r="E27" s="167">
        <f>SUMIF(Government_revenues_table[Government entity],Government_agencies[[#This Row],[Full name of agency]],Government_revenues_table[Revenue value])</f>
        <v>0</v>
      </c>
      <c r="J27" s="166"/>
      <c r="K27" s="166"/>
      <c r="L27" s="166"/>
    </row>
    <row r="28" spans="2:12" s="32" customFormat="1" ht="15" x14ac:dyDescent="0.3">
      <c r="B28" s="164"/>
      <c r="C28" s="32" t="s">
        <v>1839</v>
      </c>
      <c r="D28" s="214"/>
      <c r="E28" s="167"/>
      <c r="J28" s="166"/>
      <c r="K28" s="166"/>
      <c r="L28" s="166"/>
    </row>
    <row r="29" spans="2:12" s="32" customFormat="1" ht="15" x14ac:dyDescent="0.3">
      <c r="C29" s="17"/>
      <c r="D29" s="17"/>
      <c r="E29" s="213"/>
    </row>
    <row r="30" spans="2:12" s="32" customFormat="1" ht="15" x14ac:dyDescent="0.3">
      <c r="C30" s="17"/>
      <c r="D30" s="167"/>
    </row>
    <row r="31" spans="2:12" s="32" customFormat="1" ht="18.600000000000001" x14ac:dyDescent="0.3">
      <c r="B31" s="355" t="s">
        <v>1570</v>
      </c>
      <c r="C31" s="355"/>
      <c r="D31" s="355"/>
      <c r="E31" s="355"/>
      <c r="F31" s="355"/>
      <c r="G31" s="355"/>
      <c r="H31" s="355"/>
      <c r="I31" s="355"/>
      <c r="J31" s="355"/>
    </row>
    <row r="32" spans="2:12" s="32" customFormat="1" ht="15" x14ac:dyDescent="0.3">
      <c r="B32" s="356" t="s">
        <v>1640</v>
      </c>
      <c r="C32" s="357"/>
      <c r="D32" s="358"/>
      <c r="E32" s="165"/>
    </row>
    <row r="33" spans="2:9" s="32" customFormat="1" ht="15" x14ac:dyDescent="0.3">
      <c r="B33" s="169" t="s">
        <v>1662</v>
      </c>
      <c r="C33" s="170" t="s">
        <v>1630</v>
      </c>
      <c r="D33" s="171" t="s">
        <v>1631</v>
      </c>
    </row>
    <row r="34" spans="2:9" s="32" customFormat="1" ht="15" x14ac:dyDescent="0.3"/>
    <row r="35" spans="2:9" s="32" customFormat="1" ht="15" x14ac:dyDescent="0.3">
      <c r="B35" s="164" t="s">
        <v>1571</v>
      </c>
      <c r="C35" s="164" t="s">
        <v>1957</v>
      </c>
      <c r="D35" s="17" t="s">
        <v>1569</v>
      </c>
      <c r="E35" s="17" t="s">
        <v>1493</v>
      </c>
      <c r="F35" s="17" t="s">
        <v>1586</v>
      </c>
      <c r="G35" s="17" t="s">
        <v>1680</v>
      </c>
      <c r="H35" s="17" t="s">
        <v>1846</v>
      </c>
      <c r="I35" s="17" t="s">
        <v>1681</v>
      </c>
    </row>
    <row r="36" spans="2:9" s="32" customFormat="1" ht="15" x14ac:dyDescent="0.3">
      <c r="B36" s="17" t="s">
        <v>1976</v>
      </c>
      <c r="C36" s="17" t="s">
        <v>1993</v>
      </c>
      <c r="D36" s="17">
        <v>10071100</v>
      </c>
      <c r="E36" s="17" t="s">
        <v>1496</v>
      </c>
      <c r="F36" s="214" t="s">
        <v>986</v>
      </c>
      <c r="G36" s="168"/>
      <c r="H36" s="168"/>
      <c r="I36" s="167">
        <f>SUMIF(Table10[Company],Companies[[#This Row],[Full company name]],Table10[Revenue value])</f>
        <v>284931444830</v>
      </c>
    </row>
    <row r="37" spans="2:9" s="32" customFormat="1" ht="15" x14ac:dyDescent="0.3">
      <c r="B37" s="17" t="s">
        <v>1977</v>
      </c>
      <c r="C37" s="17" t="s">
        <v>1993</v>
      </c>
      <c r="D37" s="17">
        <v>12927665</v>
      </c>
      <c r="E37" s="17" t="s">
        <v>1496</v>
      </c>
      <c r="F37" s="214" t="s">
        <v>986</v>
      </c>
      <c r="G37" s="168"/>
      <c r="H37" s="168"/>
      <c r="I37" s="167">
        <f>SUMIF(Table10[Company],Companies[[#This Row],[Full company name]],Table10[Revenue value])</f>
        <v>6507665</v>
      </c>
    </row>
    <row r="38" spans="2:9" s="32" customFormat="1" ht="15" x14ac:dyDescent="0.3">
      <c r="B38" s="214" t="s">
        <v>1978</v>
      </c>
      <c r="C38" s="32" t="s">
        <v>1993</v>
      </c>
      <c r="D38" s="214"/>
      <c r="E38" s="17" t="s">
        <v>1496</v>
      </c>
      <c r="F38" s="214" t="s">
        <v>986</v>
      </c>
      <c r="G38" s="168"/>
      <c r="H38" s="168"/>
      <c r="I38" s="167">
        <f>SUMIF(Table10[Company],Companies[[#This Row],[Full company name]],Table10[Revenue value])</f>
        <v>0</v>
      </c>
    </row>
    <row r="39" spans="2:9" s="32" customFormat="1" ht="15" x14ac:dyDescent="0.3">
      <c r="B39" s="214" t="s">
        <v>2117</v>
      </c>
      <c r="C39" s="32" t="s">
        <v>1993</v>
      </c>
      <c r="D39" s="214"/>
      <c r="E39" s="32" t="s">
        <v>988</v>
      </c>
      <c r="F39" s="32" t="s">
        <v>2118</v>
      </c>
      <c r="G39" s="168"/>
      <c r="H39" s="168"/>
      <c r="I39" s="167">
        <f>SUMIF(Table10[Company],Companies[[#This Row],[Full company name]],Table10[Revenue value])</f>
        <v>0</v>
      </c>
    </row>
    <row r="40" spans="2:9" s="32" customFormat="1" ht="15" x14ac:dyDescent="0.3">
      <c r="B40" s="214" t="s">
        <v>2119</v>
      </c>
      <c r="C40" s="32" t="s">
        <v>1993</v>
      </c>
      <c r="D40" s="214"/>
      <c r="E40" s="32" t="s">
        <v>988</v>
      </c>
      <c r="F40" s="32" t="s">
        <v>2006</v>
      </c>
      <c r="G40" s="168"/>
      <c r="H40" s="168"/>
      <c r="I40" s="167">
        <f>SUMIF(Table10[Company],Companies[[#This Row],[Full company name]],Table10[Revenue value])</f>
        <v>0</v>
      </c>
    </row>
    <row r="41" spans="2:9" s="32" customFormat="1" ht="15" x14ac:dyDescent="0.3">
      <c r="B41" s="214" t="s">
        <v>2120</v>
      </c>
      <c r="C41" s="32" t="s">
        <v>1993</v>
      </c>
      <c r="D41" s="214"/>
      <c r="E41" s="32" t="s">
        <v>989</v>
      </c>
      <c r="F41" s="32" t="s">
        <v>2121</v>
      </c>
      <c r="G41" s="168"/>
      <c r="H41" s="168"/>
      <c r="I41" s="167">
        <f>SUMIF(Table10[Company],Companies[[#This Row],[Full company name]],Table10[Revenue value])</f>
        <v>0</v>
      </c>
    </row>
    <row r="42" spans="2:9" s="32" customFormat="1" ht="15" x14ac:dyDescent="0.3">
      <c r="B42" s="214" t="s">
        <v>2122</v>
      </c>
      <c r="C42" s="32" t="s">
        <v>1993</v>
      </c>
      <c r="D42" s="214"/>
      <c r="E42" s="32" t="s">
        <v>988</v>
      </c>
      <c r="F42" s="32" t="s">
        <v>2006</v>
      </c>
      <c r="G42" s="168"/>
      <c r="H42" s="168"/>
      <c r="I42" s="167">
        <f>SUMIF(Table10[Company],Companies[[#This Row],[Full company name]],Table10[Revenue value])</f>
        <v>0</v>
      </c>
    </row>
    <row r="43" spans="2:9" s="32" customFormat="1" ht="15" x14ac:dyDescent="0.3">
      <c r="B43" s="214" t="s">
        <v>2123</v>
      </c>
      <c r="C43" s="32" t="s">
        <v>1993</v>
      </c>
      <c r="D43" s="214"/>
      <c r="E43" s="32" t="s">
        <v>989</v>
      </c>
      <c r="F43" s="32" t="s">
        <v>2124</v>
      </c>
      <c r="G43" s="168"/>
      <c r="H43" s="168"/>
      <c r="I43" s="167">
        <f>SUMIF(Table10[Company],Companies[[#This Row],[Full company name]],Table10[Revenue value])</f>
        <v>0</v>
      </c>
    </row>
    <row r="44" spans="2:9" s="32" customFormat="1" ht="15" x14ac:dyDescent="0.3">
      <c r="B44" s="214" t="s">
        <v>2125</v>
      </c>
      <c r="C44" s="32" t="s">
        <v>1993</v>
      </c>
      <c r="D44" s="214"/>
      <c r="E44" s="32" t="s">
        <v>988</v>
      </c>
      <c r="F44" s="32" t="s">
        <v>2006</v>
      </c>
      <c r="G44" s="168"/>
      <c r="H44" s="168"/>
      <c r="I44" s="167">
        <f>SUMIF(Table10[Company],Companies[[#This Row],[Full company name]],Table10[Revenue value])</f>
        <v>0</v>
      </c>
    </row>
    <row r="45" spans="2:9" s="32" customFormat="1" ht="15" x14ac:dyDescent="0.3">
      <c r="B45" s="214" t="s">
        <v>2126</v>
      </c>
      <c r="C45" s="32" t="s">
        <v>1993</v>
      </c>
      <c r="D45" s="214" t="s">
        <v>2154</v>
      </c>
      <c r="E45" s="32" t="s">
        <v>988</v>
      </c>
      <c r="F45" s="32" t="s">
        <v>2006</v>
      </c>
      <c r="G45" s="168"/>
      <c r="H45" s="168"/>
      <c r="I45" s="167">
        <f>SUMIF(Table10[Company],Companies[[#This Row],[Full company name]],Table10[Revenue value])</f>
        <v>29380864</v>
      </c>
    </row>
    <row r="46" spans="2:9" s="32" customFormat="1" ht="15" x14ac:dyDescent="0.3">
      <c r="B46" s="214" t="s">
        <v>2127</v>
      </c>
      <c r="C46" s="32" t="s">
        <v>1993</v>
      </c>
      <c r="D46" s="214"/>
      <c r="E46" s="32" t="s">
        <v>988</v>
      </c>
      <c r="F46" s="32" t="s">
        <v>2006</v>
      </c>
      <c r="G46" s="168"/>
      <c r="H46" s="168"/>
      <c r="I46" s="167">
        <f>SUMIF(Table10[Company],Companies[[#This Row],[Full company name]],Table10[Revenue value])</f>
        <v>0</v>
      </c>
    </row>
    <row r="47" spans="2:9" s="32" customFormat="1" ht="15" x14ac:dyDescent="0.3">
      <c r="B47" s="214" t="s">
        <v>2128</v>
      </c>
      <c r="C47" s="32" t="s">
        <v>1993</v>
      </c>
      <c r="D47" s="214"/>
      <c r="E47" s="32" t="s">
        <v>988</v>
      </c>
      <c r="F47" s="32" t="s">
        <v>2006</v>
      </c>
      <c r="G47" s="168"/>
      <c r="H47" s="168"/>
      <c r="I47" s="167">
        <f>SUMIF(Table10[Company],Companies[[#This Row],[Full company name]],Table10[Revenue value])</f>
        <v>0</v>
      </c>
    </row>
    <row r="48" spans="2:9" s="32" customFormat="1" ht="15" x14ac:dyDescent="0.3">
      <c r="B48" s="214" t="s">
        <v>2129</v>
      </c>
      <c r="C48" s="32" t="s">
        <v>1993</v>
      </c>
      <c r="D48" s="214"/>
      <c r="E48" s="32" t="s">
        <v>1496</v>
      </c>
      <c r="F48" s="32" t="s">
        <v>986</v>
      </c>
      <c r="G48" s="168"/>
      <c r="H48" s="168"/>
      <c r="I48" s="167">
        <f>SUMIF(Table10[Company],Companies[[#This Row],[Full company name]],Table10[Revenue value])</f>
        <v>0</v>
      </c>
    </row>
    <row r="49" spans="2:9" s="32" customFormat="1" ht="15" x14ac:dyDescent="0.3">
      <c r="B49" s="214" t="s">
        <v>1979</v>
      </c>
      <c r="C49" s="32" t="s">
        <v>1993</v>
      </c>
      <c r="D49" s="214">
        <v>14797602</v>
      </c>
      <c r="E49" s="17" t="s">
        <v>1496</v>
      </c>
      <c r="F49" s="214" t="s">
        <v>986</v>
      </c>
      <c r="G49" s="168"/>
      <c r="H49" s="168"/>
      <c r="I49" s="167">
        <f>SUMIF(Table10[Company],Companies[[#This Row],[Full company name]],Table10[Revenue value])</f>
        <v>29279300</v>
      </c>
    </row>
    <row r="50" spans="2:9" s="32" customFormat="1" ht="15" x14ac:dyDescent="0.3">
      <c r="B50" s="214" t="s">
        <v>1980</v>
      </c>
      <c r="C50" s="32" t="s">
        <v>1993</v>
      </c>
      <c r="D50" s="214" t="s">
        <v>2159</v>
      </c>
      <c r="E50" s="17" t="s">
        <v>1496</v>
      </c>
      <c r="F50" s="214" t="s">
        <v>986</v>
      </c>
      <c r="G50" s="168"/>
      <c r="H50" s="168"/>
      <c r="I50" s="167">
        <f>SUMIF(Table10[Company],Companies[[#This Row],[Full company name]],Table10[Revenue value])</f>
        <v>1158360</v>
      </c>
    </row>
    <row r="51" spans="2:9" s="32" customFormat="1" ht="15" x14ac:dyDescent="0.3">
      <c r="B51" s="214" t="s">
        <v>1981</v>
      </c>
      <c r="C51" s="32" t="s">
        <v>1993</v>
      </c>
      <c r="D51" s="214">
        <v>10398193</v>
      </c>
      <c r="E51" s="17" t="s">
        <v>1496</v>
      </c>
      <c r="F51" s="214" t="s">
        <v>986</v>
      </c>
      <c r="G51" s="168"/>
      <c r="H51" s="168"/>
      <c r="I51" s="167">
        <f>SUMIF(Table10[Company],Companies[[#This Row],[Full company name]],Table10[Revenue value])</f>
        <v>0</v>
      </c>
    </row>
    <row r="52" spans="2:9" s="32" customFormat="1" ht="15" x14ac:dyDescent="0.3">
      <c r="B52" s="214" t="s">
        <v>2149</v>
      </c>
      <c r="C52" s="32" t="s">
        <v>1993</v>
      </c>
      <c r="D52" s="214">
        <v>13829063</v>
      </c>
      <c r="E52" s="32" t="s">
        <v>1496</v>
      </c>
      <c r="F52" s="32" t="s">
        <v>986</v>
      </c>
      <c r="G52" s="168"/>
      <c r="H52" s="168"/>
      <c r="I52" s="167">
        <f>SUMIF(Table10[Company],Companies[[#This Row],[Full company name]],Table10[Revenue value])</f>
        <v>13679250</v>
      </c>
    </row>
    <row r="53" spans="2:9" s="32" customFormat="1" ht="15" x14ac:dyDescent="0.3">
      <c r="B53" s="214" t="s">
        <v>1982</v>
      </c>
      <c r="C53" s="32" t="s">
        <v>1993</v>
      </c>
      <c r="D53" s="214" t="s">
        <v>2160</v>
      </c>
      <c r="E53" s="17" t="s">
        <v>1496</v>
      </c>
      <c r="F53" s="214" t="s">
        <v>986</v>
      </c>
      <c r="G53" s="168"/>
      <c r="H53" s="168"/>
      <c r="I53" s="167">
        <f>SUMIF(Table10[Company],Companies[[#This Row],[Full company name]],Table10[Revenue value])</f>
        <v>991200</v>
      </c>
    </row>
    <row r="54" spans="2:9" s="32" customFormat="1" ht="15" x14ac:dyDescent="0.3">
      <c r="B54" s="214" t="s">
        <v>1983</v>
      </c>
      <c r="C54" s="32" t="s">
        <v>1993</v>
      </c>
      <c r="D54" s="214"/>
      <c r="E54" s="17" t="s">
        <v>1496</v>
      </c>
      <c r="F54" s="214" t="s">
        <v>986</v>
      </c>
      <c r="G54" s="168"/>
      <c r="H54" s="168"/>
      <c r="I54" s="167">
        <f>SUMIF(Table10[Company],Companies[[#This Row],[Full company name]],Table10[Revenue value])</f>
        <v>0</v>
      </c>
    </row>
    <row r="55" spans="2:9" s="32" customFormat="1" ht="15" x14ac:dyDescent="0.3">
      <c r="B55" s="214" t="s">
        <v>1984</v>
      </c>
      <c r="C55" s="32" t="s">
        <v>1993</v>
      </c>
      <c r="D55" s="214" t="s">
        <v>2161</v>
      </c>
      <c r="E55" s="17" t="s">
        <v>1496</v>
      </c>
      <c r="F55" s="214" t="s">
        <v>986</v>
      </c>
      <c r="G55" s="168"/>
      <c r="H55" s="168"/>
      <c r="I55" s="167">
        <f>SUMIF(Table10[Company],Companies[[#This Row],[Full company name]],Table10[Revenue value])</f>
        <v>0</v>
      </c>
    </row>
    <row r="56" spans="2:9" s="32" customFormat="1" ht="15" x14ac:dyDescent="0.3">
      <c r="B56" s="214" t="s">
        <v>1985</v>
      </c>
      <c r="C56" s="32" t="s">
        <v>1993</v>
      </c>
      <c r="D56" s="214"/>
      <c r="E56" s="17" t="s">
        <v>1496</v>
      </c>
      <c r="F56" s="214" t="s">
        <v>986</v>
      </c>
      <c r="G56" s="168"/>
      <c r="H56" s="168"/>
      <c r="I56" s="167">
        <f>SUMIF(Table10[Company],Companies[[#This Row],[Full company name]],Table10[Revenue value])</f>
        <v>0</v>
      </c>
    </row>
    <row r="57" spans="2:9" s="32" customFormat="1" ht="15" x14ac:dyDescent="0.3">
      <c r="B57" s="214" t="s">
        <v>1986</v>
      </c>
      <c r="C57" s="32" t="s">
        <v>1993</v>
      </c>
      <c r="D57" s="214">
        <v>1878581</v>
      </c>
      <c r="E57" s="17" t="s">
        <v>1496</v>
      </c>
      <c r="F57" s="214" t="s">
        <v>986</v>
      </c>
      <c r="G57" s="168"/>
      <c r="H57" s="168"/>
      <c r="I57" s="167">
        <f>SUMIF(Table10[Company],Companies[[#This Row],[Full company name]],Table10[Revenue value])</f>
        <v>30300000</v>
      </c>
    </row>
    <row r="58" spans="2:9" s="32" customFormat="1" ht="15" x14ac:dyDescent="0.3">
      <c r="B58" s="214" t="s">
        <v>1987</v>
      </c>
      <c r="C58" s="32" t="s">
        <v>1993</v>
      </c>
      <c r="D58" s="214"/>
      <c r="E58" s="17" t="s">
        <v>1496</v>
      </c>
      <c r="F58" s="214" t="s">
        <v>986</v>
      </c>
      <c r="G58" s="168"/>
      <c r="H58" s="168"/>
      <c r="I58" s="167">
        <f>SUMIF(Table10[Company],Companies[[#This Row],[Full company name]],Table10[Revenue value])</f>
        <v>0</v>
      </c>
    </row>
    <row r="59" spans="2:9" s="32" customFormat="1" ht="15" x14ac:dyDescent="0.3">
      <c r="B59" s="214" t="s">
        <v>1988</v>
      </c>
      <c r="C59" s="32" t="s">
        <v>1993</v>
      </c>
      <c r="D59" s="214"/>
      <c r="E59" s="17" t="s">
        <v>1496</v>
      </c>
      <c r="F59" s="214" t="s">
        <v>986</v>
      </c>
      <c r="G59" s="168"/>
      <c r="H59" s="168"/>
      <c r="I59" s="167">
        <f>SUMIF(Table10[Company],Companies[[#This Row],[Full company name]],Table10[Revenue value])</f>
        <v>0</v>
      </c>
    </row>
    <row r="60" spans="2:9" s="32" customFormat="1" ht="15" x14ac:dyDescent="0.3">
      <c r="B60" s="214" t="s">
        <v>1989</v>
      </c>
      <c r="C60" s="32" t="s">
        <v>1993</v>
      </c>
      <c r="D60" s="214"/>
      <c r="E60" s="17" t="s">
        <v>1496</v>
      </c>
      <c r="F60" s="214" t="s">
        <v>986</v>
      </c>
      <c r="G60" s="168"/>
      <c r="H60" s="168"/>
      <c r="I60" s="167">
        <f>SUMIF(Table10[Company],Companies[[#This Row],[Full company name]],Table10[Revenue value])</f>
        <v>0</v>
      </c>
    </row>
    <row r="61" spans="2:9" s="32" customFormat="1" ht="15" x14ac:dyDescent="0.3">
      <c r="B61" s="214" t="s">
        <v>1990</v>
      </c>
      <c r="C61" s="32" t="s">
        <v>1993</v>
      </c>
      <c r="D61" s="214" t="s">
        <v>2162</v>
      </c>
      <c r="E61" s="17" t="s">
        <v>1496</v>
      </c>
      <c r="F61" s="214" t="s">
        <v>986</v>
      </c>
      <c r="G61" s="168"/>
      <c r="H61" s="168"/>
      <c r="I61" s="167">
        <f>SUMIF(Table10[Company],Companies[[#This Row],[Full company name]],Table10[Revenue value])</f>
        <v>0</v>
      </c>
    </row>
    <row r="62" spans="2:9" s="32" customFormat="1" ht="15" x14ac:dyDescent="0.3">
      <c r="B62" s="214" t="s">
        <v>1991</v>
      </c>
      <c r="C62" s="32" t="s">
        <v>1993</v>
      </c>
      <c r="D62" s="214">
        <v>15630205</v>
      </c>
      <c r="E62" s="17" t="s">
        <v>1496</v>
      </c>
      <c r="F62" s="214" t="s">
        <v>986</v>
      </c>
      <c r="G62" s="168"/>
      <c r="H62" s="168"/>
      <c r="I62" s="167">
        <f>SUMIF(Table10[Company],Companies[[#This Row],[Full company name]],Table10[Revenue value])</f>
        <v>5174400</v>
      </c>
    </row>
    <row r="63" spans="2:9" s="32" customFormat="1" ht="15" x14ac:dyDescent="0.3">
      <c r="B63" s="214" t="s">
        <v>1992</v>
      </c>
      <c r="C63" s="32" t="s">
        <v>1993</v>
      </c>
      <c r="D63" s="214">
        <v>10290139</v>
      </c>
      <c r="E63" s="17" t="s">
        <v>1496</v>
      </c>
      <c r="F63" s="214" t="s">
        <v>986</v>
      </c>
      <c r="G63" s="168"/>
      <c r="H63" s="168"/>
      <c r="I63" s="167">
        <f>SUMIF(Table10[Company],Companies[[#This Row],[Full company name]],Table10[Revenue value])</f>
        <v>0</v>
      </c>
    </row>
    <row r="64" spans="2:9" s="32" customFormat="1" ht="15" x14ac:dyDescent="0.3">
      <c r="B64" s="214" t="s">
        <v>1994</v>
      </c>
      <c r="C64" s="32" t="s">
        <v>1993</v>
      </c>
      <c r="D64" s="214" t="s">
        <v>2153</v>
      </c>
      <c r="E64" s="32" t="s">
        <v>988</v>
      </c>
      <c r="F64" s="32" t="s">
        <v>2006</v>
      </c>
      <c r="G64" s="168"/>
      <c r="H64" s="168"/>
      <c r="I64" s="167">
        <f>SUMIF(Table10[Company],Companies[[#This Row],[Full company name]],Table10[Revenue value])</f>
        <v>943635420.74000001</v>
      </c>
    </row>
    <row r="65" spans="2:10" s="32" customFormat="1" ht="15" x14ac:dyDescent="0.3">
      <c r="B65" s="214" t="s">
        <v>1995</v>
      </c>
      <c r="C65" s="32" t="s">
        <v>1993</v>
      </c>
      <c r="D65" s="214"/>
      <c r="E65" s="32" t="s">
        <v>988</v>
      </c>
      <c r="F65" s="32" t="s">
        <v>2006</v>
      </c>
      <c r="G65" s="168"/>
      <c r="H65" s="168"/>
      <c r="I65" s="167">
        <f>SUMIF(Table10[Company],Companies[[#This Row],[Full company name]],Table10[Revenue value])</f>
        <v>0</v>
      </c>
    </row>
    <row r="66" spans="2:10" s="32" customFormat="1" ht="15" x14ac:dyDescent="0.3">
      <c r="B66" s="214" t="s">
        <v>1996</v>
      </c>
      <c r="C66" s="32" t="s">
        <v>1993</v>
      </c>
      <c r="D66" s="214"/>
      <c r="E66" s="32" t="s">
        <v>988</v>
      </c>
      <c r="F66" s="32" t="s">
        <v>2006</v>
      </c>
      <c r="G66" s="168"/>
      <c r="H66" s="168"/>
      <c r="I66" s="167">
        <f>SUMIF(Table10[Company],Companies[[#This Row],[Full company name]],Table10[Revenue value])</f>
        <v>0</v>
      </c>
    </row>
    <row r="67" spans="2:10" s="32" customFormat="1" ht="15" x14ac:dyDescent="0.3">
      <c r="B67" s="214" t="s">
        <v>1997</v>
      </c>
      <c r="C67" s="32" t="s">
        <v>1993</v>
      </c>
      <c r="D67" s="214"/>
      <c r="E67" s="32" t="s">
        <v>988</v>
      </c>
      <c r="F67" s="32" t="s">
        <v>2006</v>
      </c>
      <c r="G67" s="168"/>
      <c r="H67" s="168"/>
      <c r="I67" s="167">
        <f>SUMIF(Table10[Company],Companies[[#This Row],[Full company name]],Table10[Revenue value])</f>
        <v>0</v>
      </c>
    </row>
    <row r="68" spans="2:10" s="32" customFormat="1" ht="15" x14ac:dyDescent="0.3">
      <c r="B68" s="214" t="s">
        <v>1998</v>
      </c>
      <c r="C68" s="32" t="s">
        <v>1993</v>
      </c>
      <c r="D68" s="214" t="s">
        <v>2156</v>
      </c>
      <c r="E68" s="32" t="s">
        <v>988</v>
      </c>
      <c r="F68" s="32" t="s">
        <v>2006</v>
      </c>
      <c r="G68" s="168"/>
      <c r="H68" s="168"/>
      <c r="I68" s="167">
        <f>SUMIF(Table10[Company],Companies[[#This Row],[Full company name]],Table10[Revenue value])</f>
        <v>547498276</v>
      </c>
    </row>
    <row r="69" spans="2:10" s="32" customFormat="1" ht="15" x14ac:dyDescent="0.3">
      <c r="B69" s="214" t="s">
        <v>1999</v>
      </c>
      <c r="C69" s="32" t="s">
        <v>1993</v>
      </c>
      <c r="D69" s="214">
        <v>110248302</v>
      </c>
      <c r="E69" s="32" t="s">
        <v>989</v>
      </c>
      <c r="F69" s="32" t="s">
        <v>2006</v>
      </c>
      <c r="G69" s="168"/>
      <c r="H69" s="168"/>
      <c r="I69" s="167">
        <f>SUMIF(Table10[Company],Companies[[#This Row],[Full company name]],Table10[Revenue value])</f>
        <v>4732364660</v>
      </c>
    </row>
    <row r="70" spans="2:10" s="32" customFormat="1" ht="15" x14ac:dyDescent="0.3">
      <c r="B70" s="214" t="s">
        <v>2000</v>
      </c>
      <c r="C70" s="32" t="s">
        <v>1993</v>
      </c>
      <c r="D70" s="214"/>
      <c r="E70" s="32" t="s">
        <v>989</v>
      </c>
      <c r="F70" s="32" t="s">
        <v>2006</v>
      </c>
      <c r="G70" s="168"/>
      <c r="H70" s="168"/>
      <c r="I70" s="167">
        <f>SUMIF(Table10[Company],Companies[[#This Row],[Full company name]],Table10[Revenue value])</f>
        <v>0</v>
      </c>
    </row>
    <row r="71" spans="2:10" s="32" customFormat="1" ht="15" x14ac:dyDescent="0.3">
      <c r="B71" s="214" t="s">
        <v>2001</v>
      </c>
      <c r="C71" s="32" t="s">
        <v>1993</v>
      </c>
      <c r="D71" s="214" t="s">
        <v>2157</v>
      </c>
      <c r="E71" s="32" t="s">
        <v>989</v>
      </c>
      <c r="F71" s="32" t="s">
        <v>2006</v>
      </c>
      <c r="G71" s="168"/>
      <c r="H71" s="168"/>
      <c r="I71" s="167">
        <f>SUMIF(Table10[Company],Companies[[#This Row],[Full company name]],Table10[Revenue value])</f>
        <v>568667438</v>
      </c>
    </row>
    <row r="72" spans="2:10" s="32" customFormat="1" ht="15" x14ac:dyDescent="0.3">
      <c r="B72" s="214" t="s">
        <v>2002</v>
      </c>
      <c r="C72" s="32" t="s">
        <v>1993</v>
      </c>
      <c r="D72" s="214" t="s">
        <v>2158</v>
      </c>
      <c r="E72" s="32" t="s">
        <v>989</v>
      </c>
      <c r="F72" s="32" t="s">
        <v>2006</v>
      </c>
      <c r="G72" s="168"/>
      <c r="H72" s="168"/>
      <c r="I72" s="167">
        <f>SUMIF(Table10[Company],Companies[[#This Row],[Full company name]],Table10[Revenue value])</f>
        <v>6057556</v>
      </c>
    </row>
    <row r="73" spans="2:10" s="32" customFormat="1" ht="15" x14ac:dyDescent="0.3">
      <c r="B73" s="214" t="s">
        <v>2003</v>
      </c>
      <c r="C73" s="32" t="s">
        <v>1993</v>
      </c>
      <c r="D73" s="214">
        <v>110437911</v>
      </c>
      <c r="E73" s="32" t="s">
        <v>989</v>
      </c>
      <c r="F73" s="32" t="s">
        <v>2006</v>
      </c>
      <c r="G73" s="168"/>
      <c r="H73" s="168"/>
      <c r="I73" s="167">
        <f>SUMIF(Table10[Company],Companies[[#This Row],[Full company name]],Table10[Revenue value])</f>
        <v>339747552</v>
      </c>
    </row>
    <row r="74" spans="2:10" s="32" customFormat="1" ht="15" x14ac:dyDescent="0.3">
      <c r="B74" s="214" t="s">
        <v>2004</v>
      </c>
      <c r="C74" s="32" t="s">
        <v>1993</v>
      </c>
      <c r="D74" s="214"/>
      <c r="E74" s="32" t="s">
        <v>989</v>
      </c>
      <c r="F74" s="32" t="s">
        <v>2006</v>
      </c>
      <c r="G74" s="168"/>
      <c r="H74" s="168"/>
      <c r="I74" s="167">
        <f>SUMIF(Table10[Company],Companies[[#This Row],[Full company name]],Table10[Revenue value])</f>
        <v>0</v>
      </c>
    </row>
    <row r="75" spans="2:10" s="32" customFormat="1" ht="15" x14ac:dyDescent="0.3">
      <c r="B75" s="32" t="s">
        <v>2005</v>
      </c>
      <c r="C75" s="32" t="s">
        <v>1993</v>
      </c>
      <c r="D75" s="17">
        <v>15146737</v>
      </c>
      <c r="E75" s="32" t="s">
        <v>989</v>
      </c>
      <c r="F75" s="32" t="s">
        <v>2006</v>
      </c>
      <c r="G75" s="168"/>
      <c r="H75" s="168"/>
      <c r="I75" s="167">
        <f>SUMIF(Table10[Company],Companies[[#This Row],[Full company name]],Table10[Revenue value])</f>
        <v>303257</v>
      </c>
    </row>
    <row r="76" spans="2:10" s="32" customFormat="1" ht="15" x14ac:dyDescent="0.3">
      <c r="B76" s="32" t="s">
        <v>2112</v>
      </c>
      <c r="C76" s="32" t="s">
        <v>2113</v>
      </c>
      <c r="D76" s="214"/>
      <c r="E76" s="32" t="s">
        <v>988</v>
      </c>
      <c r="F76" s="32" t="s">
        <v>2114</v>
      </c>
      <c r="G76" s="168"/>
      <c r="H76" s="168"/>
      <c r="I76" s="167">
        <f>SUMIF(Table10[Company],Companies[[#This Row],[Full company name]],Table10[Revenue value])</f>
        <v>0</v>
      </c>
    </row>
    <row r="77" spans="2:10" s="32" customFormat="1" ht="15" x14ac:dyDescent="0.3">
      <c r="B77" s="32" t="s">
        <v>1575</v>
      </c>
      <c r="D77" s="17" t="s">
        <v>1685</v>
      </c>
      <c r="G77" s="168"/>
      <c r="H77" s="168" t="s">
        <v>1659</v>
      </c>
      <c r="I77" s="167">
        <f>SUMIF(Table10[Company],Companies[[#This Row],[Full company name]],Table10[Revenue value])</f>
        <v>0</v>
      </c>
    </row>
    <row r="78" spans="2:10" s="32" customFormat="1" ht="15" x14ac:dyDescent="0.3">
      <c r="C78" s="17"/>
      <c r="F78" s="168"/>
      <c r="G78" s="168"/>
    </row>
    <row r="79" spans="2:10" s="32" customFormat="1" ht="18.600000000000001" x14ac:dyDescent="0.3">
      <c r="B79" s="355" t="s">
        <v>1627</v>
      </c>
      <c r="C79" s="355"/>
      <c r="D79" s="355"/>
      <c r="E79" s="355"/>
      <c r="F79" s="355"/>
      <c r="G79" s="355"/>
      <c r="H79" s="355"/>
      <c r="I79" s="355"/>
      <c r="J79" s="355"/>
    </row>
    <row r="80" spans="2:10" s="32" customFormat="1" ht="15" x14ac:dyDescent="0.35">
      <c r="B80" s="164" t="s">
        <v>1628</v>
      </c>
      <c r="C80" s="38" t="s">
        <v>1629</v>
      </c>
      <c r="D80" s="38" t="s">
        <v>1668</v>
      </c>
      <c r="E80" s="38" t="s">
        <v>1764</v>
      </c>
      <c r="F80" s="17" t="s">
        <v>1502</v>
      </c>
      <c r="G80" s="17" t="s">
        <v>1632</v>
      </c>
      <c r="H80" s="17" t="s">
        <v>1684</v>
      </c>
      <c r="I80" s="17" t="s">
        <v>1633</v>
      </c>
      <c r="J80" s="17" t="s">
        <v>1006</v>
      </c>
    </row>
    <row r="81" spans="2:10" s="32" customFormat="1" ht="15" x14ac:dyDescent="0.35">
      <c r="B81" s="214" t="s">
        <v>2007</v>
      </c>
      <c r="C81" s="38" t="s">
        <v>1000</v>
      </c>
      <c r="D81" s="38" t="s">
        <v>1000</v>
      </c>
      <c r="E81" s="38" t="s">
        <v>1000</v>
      </c>
      <c r="F81" s="38" t="s">
        <v>1000</v>
      </c>
      <c r="G81" s="38" t="s">
        <v>1000</v>
      </c>
      <c r="H81" s="38" t="s">
        <v>1000</v>
      </c>
      <c r="I81" s="38" t="s">
        <v>1000</v>
      </c>
      <c r="J81" s="38" t="s">
        <v>1000</v>
      </c>
    </row>
    <row r="82" spans="2:10" s="32" customFormat="1" ht="15" x14ac:dyDescent="0.35">
      <c r="B82" s="17"/>
      <c r="C82" s="38"/>
      <c r="D82" s="38"/>
      <c r="E82" s="38"/>
      <c r="F82" s="38"/>
    </row>
    <row r="83" spans="2:10" s="32" customFormat="1" ht="15" x14ac:dyDescent="0.35">
      <c r="B83" s="17"/>
      <c r="C83" s="38"/>
      <c r="D83" s="38"/>
      <c r="E83" s="38"/>
      <c r="F83" s="38"/>
    </row>
    <row r="84" spans="2:10" s="32" customFormat="1" ht="15" x14ac:dyDescent="0.35">
      <c r="B84" s="17"/>
      <c r="C84" s="38"/>
      <c r="D84" s="38"/>
      <c r="E84" s="38"/>
      <c r="F84" s="38"/>
    </row>
    <row r="85" spans="2:10" s="32" customFormat="1" ht="15" x14ac:dyDescent="0.35">
      <c r="B85" s="17"/>
      <c r="C85" s="38"/>
      <c r="D85" s="38"/>
      <c r="E85" s="38"/>
      <c r="F85" s="38"/>
    </row>
    <row r="86" spans="2:10" s="32" customFormat="1" ht="15" x14ac:dyDescent="0.35">
      <c r="B86" s="17"/>
      <c r="C86" s="38"/>
      <c r="D86" s="38"/>
      <c r="E86" s="38"/>
      <c r="F86" s="38"/>
    </row>
    <row r="87" spans="2:10" s="32" customFormat="1" ht="15" x14ac:dyDescent="0.35">
      <c r="B87" s="26"/>
      <c r="C87" s="38"/>
      <c r="D87" s="38"/>
      <c r="E87" s="38"/>
      <c r="F87" s="38"/>
    </row>
    <row r="88" spans="2:10" s="32" customFormat="1" ht="15" x14ac:dyDescent="0.35">
      <c r="B88" s="17"/>
      <c r="C88" s="38"/>
      <c r="D88" s="38"/>
      <c r="E88" s="38"/>
      <c r="F88" s="38"/>
    </row>
    <row r="89" spans="2:10" ht="15" x14ac:dyDescent="0.35">
      <c r="C89" s="38"/>
      <c r="D89" s="38"/>
      <c r="E89" s="38"/>
      <c r="F89" s="38"/>
      <c r="H89" s="32"/>
      <c r="J89" s="32"/>
    </row>
    <row r="90" spans="2:10" ht="15" x14ac:dyDescent="0.35">
      <c r="C90" s="38"/>
      <c r="D90" s="38"/>
      <c r="E90" s="38"/>
      <c r="F90" s="38"/>
      <c r="H90" s="32"/>
      <c r="J90" s="32"/>
    </row>
    <row r="91" spans="2:10" ht="15" x14ac:dyDescent="0.35">
      <c r="C91" s="38"/>
      <c r="D91" s="38"/>
      <c r="E91" s="38"/>
      <c r="F91" s="38"/>
      <c r="H91" s="32"/>
      <c r="J91" s="32"/>
    </row>
    <row r="92" spans="2:10" s="32" customFormat="1" ht="15" x14ac:dyDescent="0.35">
      <c r="B92" s="17"/>
      <c r="C92" s="38"/>
      <c r="D92" s="38"/>
      <c r="E92" s="38"/>
      <c r="F92" s="38"/>
    </row>
    <row r="93" spans="2:10" s="32" customFormat="1" ht="15" x14ac:dyDescent="0.35">
      <c r="B93" s="17"/>
      <c r="C93" s="38"/>
      <c r="D93" s="38"/>
      <c r="E93" s="38"/>
      <c r="F93" s="38"/>
    </row>
    <row r="94" spans="2:10" s="32" customFormat="1" ht="15" x14ac:dyDescent="0.35">
      <c r="B94" s="17"/>
      <c r="C94" s="38"/>
      <c r="D94" s="38"/>
      <c r="E94" s="38"/>
      <c r="F94" s="38"/>
    </row>
    <row r="95" spans="2:10" ht="15" x14ac:dyDescent="0.35">
      <c r="C95" s="38"/>
      <c r="D95" s="38"/>
      <c r="E95" s="38"/>
      <c r="F95" s="38"/>
      <c r="H95" s="32"/>
      <c r="J95" s="32"/>
    </row>
    <row r="96" spans="2:10" s="32" customFormat="1" ht="15" x14ac:dyDescent="0.35">
      <c r="B96" s="17"/>
      <c r="C96" s="38"/>
      <c r="D96" s="38"/>
      <c r="E96" s="38"/>
      <c r="F96" s="38"/>
    </row>
    <row r="97" spans="2:10" ht="15" x14ac:dyDescent="0.35">
      <c r="B97" s="32" t="s">
        <v>1575</v>
      </c>
      <c r="C97" s="38"/>
      <c r="D97" s="38"/>
      <c r="E97" s="38"/>
      <c r="F97" s="38"/>
      <c r="H97" s="32"/>
      <c r="J97" s="32"/>
    </row>
    <row r="98" spans="2:10" s="32" customFormat="1" ht="15.6" thickBot="1" x14ac:dyDescent="0.35">
      <c r="B98" s="107"/>
      <c r="C98" s="77"/>
      <c r="D98" s="78"/>
      <c r="E98" s="77"/>
      <c r="F98" s="89"/>
      <c r="G98" s="89"/>
      <c r="H98" s="89"/>
      <c r="I98" s="89"/>
      <c r="J98" s="89"/>
    </row>
    <row r="99" spans="2:10" ht="15" x14ac:dyDescent="0.3">
      <c r="B99" s="26"/>
      <c r="C99" s="26"/>
      <c r="D99" s="26"/>
      <c r="E99" s="26"/>
    </row>
    <row r="100" spans="2:10" s="32" customFormat="1" ht="15.6" thickBot="1" x14ac:dyDescent="0.35">
      <c r="B100" s="346" t="s">
        <v>1852</v>
      </c>
      <c r="C100" s="347"/>
      <c r="D100" s="347"/>
      <c r="E100" s="347"/>
      <c r="F100" s="347"/>
      <c r="G100" s="347"/>
      <c r="H100" s="347"/>
      <c r="I100" s="347"/>
      <c r="J100" s="347"/>
    </row>
    <row r="101" spans="2:10" s="32" customFormat="1" ht="15" x14ac:dyDescent="0.3">
      <c r="B101" s="348" t="s">
        <v>1871</v>
      </c>
      <c r="C101" s="349"/>
      <c r="D101" s="349"/>
      <c r="E101" s="349"/>
      <c r="F101" s="349"/>
      <c r="G101" s="349"/>
      <c r="H101" s="349"/>
      <c r="I101" s="349"/>
      <c r="J101" s="349"/>
    </row>
    <row r="102" spans="2:10" ht="15.6" thickBot="1" x14ac:dyDescent="0.35">
      <c r="B102" s="26"/>
      <c r="C102" s="26"/>
      <c r="D102" s="26"/>
      <c r="E102" s="26"/>
    </row>
    <row r="103" spans="2:10" ht="15" x14ac:dyDescent="0.3">
      <c r="B103" s="341" t="s">
        <v>1851</v>
      </c>
      <c r="C103" s="341"/>
      <c r="D103" s="341"/>
      <c r="E103" s="341"/>
      <c r="F103" s="341"/>
      <c r="G103" s="341"/>
      <c r="H103" s="341"/>
      <c r="I103" s="341"/>
      <c r="J103" s="341"/>
    </row>
    <row r="104" spans="2:10" ht="16.5" customHeight="1" x14ac:dyDescent="0.3">
      <c r="B104" s="325" t="s">
        <v>1872</v>
      </c>
      <c r="C104" s="325"/>
      <c r="D104" s="325"/>
      <c r="E104" s="325"/>
      <c r="F104" s="325"/>
      <c r="G104" s="325"/>
      <c r="H104" s="325"/>
      <c r="I104" s="325"/>
      <c r="J104" s="325"/>
    </row>
    <row r="105" spans="2:10" ht="15" x14ac:dyDescent="0.3">
      <c r="B105" s="334" t="s">
        <v>1873</v>
      </c>
      <c r="C105" s="334"/>
      <c r="D105" s="334"/>
      <c r="E105" s="334"/>
      <c r="F105" s="334"/>
      <c r="G105" s="334"/>
      <c r="H105" s="334"/>
      <c r="I105" s="334"/>
      <c r="J105" s="334"/>
    </row>
    <row r="106" spans="2:10" ht="15" x14ac:dyDescent="0.3">
      <c r="B106" s="351"/>
      <c r="C106" s="351"/>
      <c r="D106" s="351"/>
      <c r="E106" s="351"/>
      <c r="F106" s="351"/>
      <c r="G106" s="351"/>
      <c r="H106" s="351"/>
      <c r="I106" s="351"/>
      <c r="J106" s="351"/>
    </row>
    <row r="107" spans="2:10" ht="15" x14ac:dyDescent="0.3"/>
    <row r="108" spans="2:10" ht="15" x14ac:dyDescent="0.3"/>
    <row r="109" spans="2:10" ht="15" x14ac:dyDescent="0.3"/>
    <row r="110" spans="2:10" ht="15" x14ac:dyDescent="0.3"/>
    <row r="111" spans="2:10" s="32" customFormat="1" ht="15" x14ac:dyDescent="0.3">
      <c r="B111" s="17"/>
      <c r="C111" s="17"/>
      <c r="D111" s="17"/>
      <c r="E111" s="17"/>
    </row>
    <row r="112" spans="2:10" ht="15" x14ac:dyDescent="0.3"/>
    <row r="113" ht="15" x14ac:dyDescent="0.3"/>
    <row r="114" ht="15" x14ac:dyDescent="0.3"/>
    <row r="115" ht="15" x14ac:dyDescent="0.3"/>
    <row r="116" ht="15" x14ac:dyDescent="0.3"/>
    <row r="117" ht="15" x14ac:dyDescent="0.3"/>
    <row r="118" ht="15" x14ac:dyDescent="0.3"/>
    <row r="119" ht="15" customHeight="1" x14ac:dyDescent="0.3"/>
    <row r="120" ht="15" customHeight="1" x14ac:dyDescent="0.3"/>
    <row r="121" ht="15" x14ac:dyDescent="0.3"/>
    <row r="122" ht="15" x14ac:dyDescent="0.3"/>
    <row r="123" ht="18.75" customHeight="1" x14ac:dyDescent="0.3"/>
    <row r="124" ht="15" x14ac:dyDescent="0.3"/>
    <row r="125" ht="15" x14ac:dyDescent="0.3"/>
    <row r="126" ht="15" x14ac:dyDescent="0.3"/>
    <row r="127" ht="15" x14ac:dyDescent="0.3"/>
    <row r="128" ht="15" x14ac:dyDescent="0.3"/>
    <row r="129" ht="15" x14ac:dyDescent="0.3"/>
    <row r="130" ht="15" x14ac:dyDescent="0.3"/>
    <row r="131" ht="15" x14ac:dyDescent="0.3"/>
    <row r="132" ht="15" x14ac:dyDescent="0.3"/>
    <row r="133" ht="15" x14ac:dyDescent="0.3"/>
    <row r="134" ht="15" x14ac:dyDescent="0.3"/>
    <row r="135" ht="15" x14ac:dyDescent="0.3"/>
    <row r="136" ht="15" x14ac:dyDescent="0.3"/>
    <row r="137" ht="15" x14ac:dyDescent="0.3"/>
    <row r="138" ht="15" x14ac:dyDescent="0.3"/>
    <row r="139" ht="15" x14ac:dyDescent="0.3"/>
    <row r="140" ht="15" x14ac:dyDescent="0.3"/>
    <row r="141" ht="15" x14ac:dyDescent="0.3"/>
    <row r="142" ht="15" x14ac:dyDescent="0.3"/>
    <row r="143" ht="15" x14ac:dyDescent="0.3"/>
    <row r="144" ht="15" x14ac:dyDescent="0.3"/>
  </sheetData>
  <mergeCells count="20">
    <mergeCell ref="B2:J2"/>
    <mergeCell ref="B3:J3"/>
    <mergeCell ref="B4:J4"/>
    <mergeCell ref="B5:J5"/>
    <mergeCell ref="B6:J6"/>
    <mergeCell ref="B105:J105"/>
    <mergeCell ref="B106:J106"/>
    <mergeCell ref="B7:J7"/>
    <mergeCell ref="B8:J8"/>
    <mergeCell ref="B10:J10"/>
    <mergeCell ref="B11:J11"/>
    <mergeCell ref="B12:J12"/>
    <mergeCell ref="B79:J79"/>
    <mergeCell ref="B100:J100"/>
    <mergeCell ref="B101:J101"/>
    <mergeCell ref="B13:J13"/>
    <mergeCell ref="B31:J31"/>
    <mergeCell ref="B32:D32"/>
    <mergeCell ref="B103:J103"/>
    <mergeCell ref="B104:J104"/>
  </mergeCells>
  <dataValidations xWindow="1124" yWindow="514" count="24">
    <dataValidation allowBlank="1" showInputMessage="1" showErrorMessage="1" promptTitle="Project name" prompt="Input project name here._x000a__x000a_Please refrain from using acronyms, and input complete name." sqref="B81:B97" xr:uid="{F99FE9B0-5192-4241-983B-FDB53885E318}"/>
    <dataValidation allowBlank="1" showInputMessage="1" showErrorMessage="1" promptTitle="Name of identifier" prompt="Please input name of identifier, such as &quot;Taxpayer Identification Number&quot; or similar." sqref="B33" xr:uid="{412124B2-A34B-47AD-A7F2-2DA2FD26EE6D}"/>
    <dataValidation allowBlank="1" showInputMessage="1" showErrorMessage="1" promptTitle="Name of register" prompt="Please input name of register or agency" sqref="C33" xr:uid="{2DCD63E0-4119-4A73-AC8A-488AF5C36CD2}"/>
    <dataValidation allowBlank="1" showInputMessage="1" showErrorMessage="1" promptTitle="Registry URL" prompt="Please insert direct URL to the registry or agency" sqref="D33" xr:uid="{A7D4AC68-A245-49BE-B706-C7C76BB5669E}"/>
    <dataValidation allowBlank="1" showInputMessage="1" showErrorMessage="1" promptTitle="Affiliated Companies" prompt="Please insert the relevant companies affiliated to the project here, separated by commas." sqref="D82:D97" xr:uid="{E12F2734-F1F8-415D-942B-52F213FABA12}"/>
    <dataValidation allowBlank="1" showInputMessage="1" showErrorMessage="1" promptTitle="Reference number" prompt="Please input the reference number of the legal agreement: contract, licence, lease, concession..." sqref="C81:C97 D81:E81 G81:J81" xr:uid="{FF6DDDEB-45F7-4DC8-8F55-BED4849AE1BE}"/>
    <dataValidation type="textLength" allowBlank="1" showInputMessage="1" showErrorMessage="1" errorTitle="Please do not edit these cells" error="Please do not edit these cells" sqref="B33 C32:D32" xr:uid="{81EFF6B9-0948-4ED1-9FAA-6EA0DE53E4C0}">
      <formula1>10000</formula1>
      <formula2>50000</formula2>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H82:H97" xr:uid="{8671A7B4-FBEE-40B4-83E1-8302DA427313}">
      <formula1>"&lt;Select unit&gt;,Sm3,Sm3 o.e.,Barrels,Tonnes,oz,carats,Scf"</formula1>
    </dataValidation>
    <dataValidation type="list" allowBlank="1" showInputMessage="1" showErrorMessage="1" sqref="F81:F97" xr:uid="{49FD5F6B-C034-4C11-BDF9-18680C0BE353}">
      <formula1>Project_phases_list</formula1>
    </dataValidation>
    <dataValidation type="list" allowBlank="1" showInputMessage="1" showErrorMessage="1" promptTitle="Please insert commodity" prompt="Please insert the relevant commodities of the project here, one commodity for each row. If one project generates more than one commodity, please use several rows." sqref="E82:E97" xr:uid="{5D281347-915C-4D0E-B76F-154D7B7C68B3}">
      <formula1>Commodity_names</formula1>
    </dataValidation>
    <dataValidation type="textLength" allowBlank="1" showInputMessage="1" showErrorMessage="1" sqref="A1:K13 A30:L32 E33:K34 A34:D34 A33 B78:K79 A80:K80 A81:A106 K81:K106 B98:J102 B106:J106 A35:K35 A14:E14 A36:A79 B28 F14:K29 J36:K77" xr:uid="{4B9AA2B5-1E60-430C-BA7F-02CA306120F1}">
      <formula1>9999999</formula1>
      <formula2>99999999</formula2>
    </dataValidation>
    <dataValidation type="decimal" allowBlank="1" showInputMessage="1" showErrorMessage="1" errorTitle="Please only input numbers" error="Only numbers should be included in these cells" promptTitle="Production volume" prompt="Please input the production volume of the project here." sqref="G82:G97" xr:uid="{43FE69DE-8E41-4A8E-A395-A2B85FFFBBC2}">
      <formula1>0</formula1>
      <formula2>1000000000000000</formula2>
    </dataValidation>
    <dataValidation type="decimal" allowBlank="1" showInputMessage="1" showErrorMessage="1" errorTitle="Please only input numbers" error="Only numbers should be included in these cells" promptTitle="Production values" prompt="Please input the production value of the project here." sqref="I82:I97" xr:uid="{83119F12-BEE5-4AB0-AD82-3D216DB6144F}">
      <formula1>0</formula1>
      <formula2>1000000000000000</formula2>
    </dataValidation>
    <dataValidation type="textLength" allowBlank="1" showInputMessage="1" showErrorMessage="1" errorTitle="Do not edit these cells" error="Please do not edit these cells" sqref="B103:J105" xr:uid="{BAF144F0-3731-4BBB-961A-1F8765C0F270}">
      <formula1>9999999</formula1>
      <formula2>99999999</formula2>
    </dataValidation>
    <dataValidation type="list" allowBlank="1" showInputMessage="1" showErrorMessage="1" sqref="C36:C48 C50:C77" xr:uid="{F0416102-0ADD-49AA-89C3-81F8E6280814}">
      <formula1>"&lt; Company type &gt;,State-owned enterprises &amp; public corporations,Private"</formula1>
    </dataValidation>
    <dataValidation allowBlank="1" showInputMessage="1" showErrorMessage="1" promptTitle="Identification" prompt="Please input identification number for the reporting government entity, if applicable." sqref="D15:D29" xr:uid="{8310B678-8255-46C8-AF1B-93E3C1B16E87}"/>
    <dataValidation type="list" allowBlank="1" showInputMessage="1" showErrorMessage="1" promptTitle="Government agency type" prompt="Choose type of government agency from the drop-down list._x000a_Please refrain from using custom types if possible." sqref="C15:C29" xr:uid="{6D7DD8FD-6ED6-4A3A-A7DE-59B056350A18}">
      <formula1>Agency_type</formula1>
    </dataValidation>
    <dataValidation type="textLength" allowBlank="1" showInputMessage="1" showErrorMessage="1" errorTitle="Do not edit - based on Part 4" error="These cells will be filled automatically" promptTitle="Do not edit - based on Part 4" prompt=" " sqref="E15:E29" xr:uid="{E7078589-660C-4DA2-9592-E8A92A55EA9A}">
      <formula1>999999</formula1>
      <formula2>9999999</formula2>
    </dataValidation>
    <dataValidation allowBlank="1" showInputMessage="1" showErrorMessage="1" promptTitle="Please insert commodities" prompt="Please insert the relevant commodities of the company here, separated by commas." sqref="F36:F76" xr:uid="{6A44821C-9A13-4D03-9DBE-3FE545535EDF}"/>
    <dataValidation type="list" allowBlank="1" showInputMessage="1" showErrorMessage="1" promptTitle="Please select Sector" prompt="Please select the relevant sector of the company from the list" sqref="E36:E77" xr:uid="{868FFED3-1B0C-4918-8778-E1FA1953F99F}">
      <formula1>Sector_list</formula1>
    </dataValidation>
    <dataValidation allowBlank="1" showInputMessage="1" showErrorMessage="1" promptTitle="Company name" prompt="Input company name here._x000a__x000a_Please refrain from using acronyms, and input complete name." sqref="B36:B77" xr:uid="{C350F0E4-4E62-4F30-B87E-F27D6B9371A9}"/>
    <dataValidation allowBlank="1" showInputMessage="1" showErrorMessage="1" promptTitle="Identification #" prompt="Please input unique identification number, such as TIN, organisational number or similar" sqref="D36:D77" xr:uid="{4120235B-D2FD-4BFD-ABFB-C2C2C7807A6F}"/>
    <dataValidation errorStyle="warning" allowBlank="1" showInputMessage="1" showErrorMessage="1" errorTitle="URL " error="Please input a link in these cells" sqref="G36:H77" xr:uid="{900097FA-9B5D-417A-9DC5-30D28C0778EB}"/>
    <dataValidation type="whole" allowBlank="1" showInputMessage="1" showErrorMessage="1" errorTitle="Do not edit - based on part 5" error="These cells will be filled automatically" promptTitle="Do not edit - based on part 5" prompt=" " sqref="I36:I77" xr:uid="{56FC6F82-9F1C-496E-9C14-F149EB40B8A6}">
      <formula1>1</formula1>
      <formula2>2</formula2>
    </dataValidation>
  </dataValidations>
  <hyperlinks>
    <hyperlink ref="B8" r:id="rId1" xr:uid="{DD07F9BC-AC8A-4A9E-9450-3D0391EB0CA7}"/>
    <hyperlink ref="B101:F101" r:id="rId2" display="Give us your feedback or report a conflict in the data! Write to us at  data@eiti.org" xr:uid="{7DD6EEF9-F2B1-490B-AA9F-CD09A5BE123B}"/>
    <hyperlink ref="B100:F100" r:id="rId3" display="For the latest version of Summary data templates, see  https://eiti.org/summary-data-template" xr:uid="{3F13EEFE-7DC6-4094-8E58-281FFE9ACE0E}"/>
  </hyperlinks>
  <pageMargins left="0.25" right="0.25" top="0.75" bottom="0.75" header="0.3" footer="0.3"/>
  <pageSetup paperSize="8" fitToHeight="0" orientation="landscape" horizontalDpi="2400" verticalDpi="2400" r:id="rId4"/>
  <customProperties>
    <customPr name="OrphanNamesChecked" r:id="rId5"/>
  </customProperties>
  <tableParts count="3">
    <tablePart r:id="rId6"/>
    <tablePart r:id="rId7"/>
    <tablePart r:id="rId8"/>
  </tableParts>
  <extLst>
    <ext xmlns:x14="http://schemas.microsoft.com/office/spreadsheetml/2009/9/main" uri="{CCE6A557-97BC-4b89-ADB6-D9C93CAAB3DF}">
      <x14:dataValidations xmlns:xm="http://schemas.microsoft.com/office/excel/2006/main" xWindow="1124" yWindow="514" count="1">
        <x14:dataValidation type="list" allowBlank="1" showInputMessage="1" showErrorMessage="1" error="Invalid Entry" promptTitle="Currency" prompt="Please input currency according to 3-letter ISO currency code." xr:uid="{6854ADEB-BBB5-4A60-BD4B-636A75D9550B}">
          <x14:formula1>
            <xm:f>Lists!$I$11:$I$168</xm:f>
          </x14:formula1>
          <xm:sqref>J82:J97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U146"/>
  <sheetViews>
    <sheetView showGridLines="0" topLeftCell="A107" zoomScale="94" zoomScaleNormal="95" workbookViewId="0">
      <selection activeCell="F143" sqref="F143"/>
    </sheetView>
  </sheetViews>
  <sheetFormatPr defaultColWidth="8.77734375" defaultRowHeight="15" x14ac:dyDescent="0.35"/>
  <cols>
    <col min="1" max="1" width="2.77734375" style="38" customWidth="1"/>
    <col min="2" max="5" width="0" style="38" hidden="1" customWidth="1"/>
    <col min="6" max="6" width="53.5546875" style="38" customWidth="1"/>
    <col min="7" max="7" width="16.44140625" style="38" customWidth="1"/>
    <col min="8" max="8" width="28.33203125" style="38" customWidth="1"/>
    <col min="9" max="9" width="48.77734375" style="38" customWidth="1"/>
    <col min="10" max="10" width="22.77734375" style="172" customWidth="1"/>
    <col min="11" max="11" width="15.5546875" style="38" bestFit="1" customWidth="1"/>
    <col min="12" max="12" width="2.77734375" style="38" customWidth="1"/>
    <col min="13" max="13" width="19.5546875" style="38" bestFit="1" customWidth="1"/>
    <col min="14" max="14" width="73.44140625" style="38" bestFit="1" customWidth="1"/>
    <col min="15" max="15" width="4" style="38" customWidth="1"/>
    <col min="16" max="17" width="8.77734375" style="38"/>
    <col min="18" max="18" width="21.21875" style="38" bestFit="1" customWidth="1"/>
    <col min="19" max="19" width="8.77734375" style="38"/>
    <col min="20" max="20" width="21.21875" style="38" bestFit="1" customWidth="1"/>
    <col min="21" max="16384" width="8.77734375" style="38"/>
  </cols>
  <sheetData>
    <row r="1" spans="6:14" s="17" customFormat="1" ht="15.75" hidden="1" customHeight="1" x14ac:dyDescent="0.3">
      <c r="J1" s="246"/>
    </row>
    <row r="2" spans="6:14" s="17" customFormat="1" hidden="1" x14ac:dyDescent="0.3">
      <c r="J2" s="246"/>
    </row>
    <row r="3" spans="6:14" s="17" customFormat="1" hidden="1" x14ac:dyDescent="0.3">
      <c r="J3" s="246"/>
      <c r="N3" s="19" t="s">
        <v>1</v>
      </c>
    </row>
    <row r="4" spans="6:14" s="17" customFormat="1" hidden="1" x14ac:dyDescent="0.3">
      <c r="J4" s="246"/>
      <c r="N4" s="19">
        <f>Introduction!G4</f>
        <v>45303</v>
      </c>
    </row>
    <row r="5" spans="6:14" s="17" customFormat="1" hidden="1" x14ac:dyDescent="0.3">
      <c r="J5" s="246"/>
    </row>
    <row r="6" spans="6:14" s="17" customFormat="1" hidden="1" x14ac:dyDescent="0.3">
      <c r="J6" s="246"/>
    </row>
    <row r="7" spans="6:14" s="17" customFormat="1" x14ac:dyDescent="0.3">
      <c r="J7" s="246"/>
    </row>
    <row r="8" spans="6:14" s="17" customFormat="1" x14ac:dyDescent="0.3">
      <c r="F8" s="335" t="s">
        <v>1924</v>
      </c>
      <c r="G8" s="335"/>
      <c r="H8" s="335"/>
      <c r="I8" s="335"/>
      <c r="J8" s="335"/>
      <c r="K8" s="335"/>
      <c r="L8" s="335"/>
      <c r="M8" s="335"/>
      <c r="N8" s="335"/>
    </row>
    <row r="9" spans="6:14" s="17" customFormat="1" ht="24" x14ac:dyDescent="0.3">
      <c r="F9" s="364" t="s">
        <v>1648</v>
      </c>
      <c r="G9" s="364"/>
      <c r="H9" s="364"/>
      <c r="I9" s="364"/>
      <c r="J9" s="364"/>
      <c r="K9" s="364"/>
      <c r="L9" s="364"/>
      <c r="M9" s="364"/>
      <c r="N9" s="364"/>
    </row>
    <row r="10" spans="6:14" s="17" customFormat="1" x14ac:dyDescent="0.3">
      <c r="F10" s="366" t="s">
        <v>1925</v>
      </c>
      <c r="G10" s="366"/>
      <c r="H10" s="366"/>
      <c r="I10" s="366"/>
      <c r="J10" s="366"/>
      <c r="K10" s="366"/>
      <c r="L10" s="366"/>
      <c r="M10" s="366"/>
      <c r="N10" s="366"/>
    </row>
    <row r="11" spans="6:14" s="17" customFormat="1" x14ac:dyDescent="0.3">
      <c r="F11" s="337" t="s">
        <v>1926</v>
      </c>
      <c r="G11" s="337"/>
      <c r="H11" s="337"/>
      <c r="I11" s="337"/>
      <c r="J11" s="337"/>
      <c r="K11" s="337"/>
      <c r="L11" s="337"/>
      <c r="M11" s="337"/>
      <c r="N11" s="337"/>
    </row>
    <row r="12" spans="6:14" s="17" customFormat="1" x14ac:dyDescent="0.3">
      <c r="F12" s="337" t="s">
        <v>1927</v>
      </c>
      <c r="G12" s="337"/>
      <c r="H12" s="337"/>
      <c r="I12" s="337"/>
      <c r="J12" s="337"/>
      <c r="K12" s="337"/>
      <c r="L12" s="337"/>
      <c r="M12" s="337"/>
      <c r="N12" s="337"/>
    </row>
    <row r="13" spans="6:14" s="17" customFormat="1" x14ac:dyDescent="0.3">
      <c r="F13" s="367" t="s">
        <v>1928</v>
      </c>
      <c r="G13" s="367"/>
      <c r="H13" s="367"/>
      <c r="I13" s="367"/>
      <c r="J13" s="367"/>
      <c r="K13" s="367"/>
      <c r="L13" s="367"/>
      <c r="M13" s="367"/>
      <c r="N13" s="367"/>
    </row>
    <row r="14" spans="6:14" s="17" customFormat="1" x14ac:dyDescent="0.3">
      <c r="F14" s="368" t="s">
        <v>1664</v>
      </c>
      <c r="G14" s="368"/>
      <c r="H14" s="368"/>
      <c r="I14" s="368"/>
      <c r="J14" s="368"/>
      <c r="K14" s="368"/>
      <c r="L14" s="368"/>
      <c r="M14" s="368"/>
      <c r="N14" s="368"/>
    </row>
    <row r="15" spans="6:14" s="17" customFormat="1" x14ac:dyDescent="0.3">
      <c r="F15" s="369" t="s">
        <v>1663</v>
      </c>
      <c r="G15" s="369"/>
      <c r="H15" s="369"/>
      <c r="I15" s="369"/>
      <c r="J15" s="369"/>
      <c r="K15" s="369"/>
      <c r="L15" s="369"/>
      <c r="M15" s="369"/>
      <c r="N15" s="369"/>
    </row>
    <row r="16" spans="6:14" s="17" customFormat="1" x14ac:dyDescent="0.35">
      <c r="F16" s="350" t="s">
        <v>1917</v>
      </c>
      <c r="G16" s="350"/>
      <c r="H16" s="350"/>
      <c r="I16" s="350"/>
      <c r="J16" s="350"/>
      <c r="K16" s="350"/>
      <c r="L16" s="350"/>
      <c r="M16" s="350"/>
      <c r="N16" s="350"/>
    </row>
    <row r="17" spans="2:21" s="17" customFormat="1" x14ac:dyDescent="0.3">
      <c r="J17" s="246"/>
    </row>
    <row r="18" spans="2:21" s="17" customFormat="1" ht="24" x14ac:dyDescent="0.3">
      <c r="F18" s="352" t="s">
        <v>1578</v>
      </c>
      <c r="G18" s="352"/>
      <c r="H18" s="352"/>
      <c r="I18" s="352"/>
      <c r="J18" s="352"/>
      <c r="K18" s="352"/>
      <c r="M18" s="370" t="s">
        <v>1561</v>
      </c>
      <c r="N18" s="370"/>
    </row>
    <row r="19" spans="2:21" s="17" customFormat="1" ht="15.6" customHeight="1" x14ac:dyDescent="0.3">
      <c r="J19" s="246"/>
      <c r="M19" s="363" t="s">
        <v>1929</v>
      </c>
      <c r="N19" s="363"/>
    </row>
    <row r="20" spans="2:21" x14ac:dyDescent="0.35">
      <c r="F20" s="360" t="s">
        <v>1931</v>
      </c>
      <c r="G20" s="360"/>
      <c r="H20" s="360"/>
      <c r="I20" s="360"/>
      <c r="J20" s="360"/>
      <c r="K20" s="361"/>
      <c r="M20" s="17"/>
      <c r="N20" s="17"/>
    </row>
    <row r="21" spans="2:21" ht="24" x14ac:dyDescent="0.35">
      <c r="B21" s="178" t="s">
        <v>1488</v>
      </c>
      <c r="C21" s="178" t="s">
        <v>1489</v>
      </c>
      <c r="D21" s="178" t="s">
        <v>1490</v>
      </c>
      <c r="E21" s="178" t="s">
        <v>1491</v>
      </c>
      <c r="F21" s="38" t="s">
        <v>1497</v>
      </c>
      <c r="G21" s="38" t="s">
        <v>1493</v>
      </c>
      <c r="H21" s="38" t="s">
        <v>1436</v>
      </c>
      <c r="I21" s="38" t="s">
        <v>1499</v>
      </c>
      <c r="J21" s="172" t="s">
        <v>1437</v>
      </c>
      <c r="K21" s="17" t="s">
        <v>1006</v>
      </c>
      <c r="M21" s="364" t="s">
        <v>1563</v>
      </c>
      <c r="N21" s="364"/>
    </row>
    <row r="22" spans="2:21" ht="15.75" customHeight="1" x14ac:dyDescent="0.35">
      <c r="B22" s="178" t="str">
        <f>IFERROR(VLOOKUP(Government_revenues_table[[#This Row],[GFS Classification]],Table6_GFS_codes_classification[],COLUMNS($F:F)+3,FALSE),"Do not enter data")</f>
        <v>Taxes (11E)</v>
      </c>
      <c r="C22" s="178" t="str">
        <f>IFERROR(VLOOKUP(Government_revenues_table[[#This Row],[GFS Classification]],Table6_GFS_codes_classification[],COLUMNS($F:G)+3,FALSE),"Do not enter data")</f>
        <v>Other taxes payable by natural resource companies (116E)</v>
      </c>
      <c r="D22" s="178" t="str">
        <f>IFERROR(VLOOKUP(Government_revenues_table[[#This Row],[GFS Classification]],Table6_GFS_codes_classification[],COLUMNS($F:H)+3,FALSE),"Do not enter data")</f>
        <v>Other taxes payable by natural resource companies (116E)</v>
      </c>
      <c r="E22" s="178" t="str">
        <f>IFERROR(VLOOKUP(Government_revenues_table[[#This Row],[GFS Classification]],Table6_GFS_codes_classification[],COLUMNS($F:I)+3,FALSE),"Do not enter data")</f>
        <v>Other taxes payable by natural resource companies (116E)</v>
      </c>
      <c r="F22" s="232" t="s">
        <v>1480</v>
      </c>
      <c r="G22" s="244" t="s">
        <v>988</v>
      </c>
      <c r="H22" s="232" t="s">
        <v>2008</v>
      </c>
      <c r="I22" s="232" t="s">
        <v>1967</v>
      </c>
      <c r="J22" s="230">
        <v>0</v>
      </c>
      <c r="K22" s="38" t="s">
        <v>1099</v>
      </c>
      <c r="M22" s="365" t="s">
        <v>1683</v>
      </c>
      <c r="N22" s="365"/>
    </row>
    <row r="23" spans="2:21" ht="15.75" customHeight="1" x14ac:dyDescent="0.35">
      <c r="B23" s="178" t="str">
        <f>IFERROR(VLOOKUP(Government_revenues_table[[#This Row],[GFS Classification]],Table6_GFS_codes_classification[],COLUMNS($F:F)+3,FALSE),"Do not enter data")</f>
        <v>Taxes (11E)</v>
      </c>
      <c r="C23" s="178" t="str">
        <f>IFERROR(VLOOKUP(Government_revenues_table[[#This Row],[GFS Classification]],Table6_GFS_codes_classification[],COLUMNS($F:G)+3,FALSE),"Do not enter data")</f>
        <v>Other taxes payable by natural resource companies (116E)</v>
      </c>
      <c r="D23" s="178" t="str">
        <f>IFERROR(VLOOKUP(Government_revenues_table[[#This Row],[GFS Classification]],Table6_GFS_codes_classification[],COLUMNS($F:H)+3,FALSE),"Do not enter data")</f>
        <v>Other taxes payable by natural resource companies (116E)</v>
      </c>
      <c r="E23" s="178" t="str">
        <f>IFERROR(VLOOKUP(Government_revenues_table[[#This Row],[GFS Classification]],Table6_GFS_codes_classification[],COLUMNS($F:I)+3,FALSE),"Do not enter data")</f>
        <v>Other taxes payable by natural resource companies (116E)</v>
      </c>
      <c r="F23" s="15" t="s">
        <v>1480</v>
      </c>
      <c r="G23" s="245" t="s">
        <v>1496</v>
      </c>
      <c r="H23" s="15" t="s">
        <v>2008</v>
      </c>
      <c r="I23" s="15" t="s">
        <v>1967</v>
      </c>
      <c r="J23" s="230">
        <v>0</v>
      </c>
      <c r="K23" s="38" t="s">
        <v>1099</v>
      </c>
      <c r="M23" s="365"/>
      <c r="N23" s="365"/>
    </row>
    <row r="24" spans="2:21" ht="15.75" customHeight="1" x14ac:dyDescent="0.35">
      <c r="B24" s="181" t="str">
        <f>IFERROR(VLOOKUP(Government_revenues_table[[#This Row],[GFS Classification]],Table6_GFS_codes_classification[],COLUMNS($F:F)+3,FALSE),"Do not enter data")</f>
        <v>Taxes (11E)</v>
      </c>
      <c r="C24" s="181" t="str">
        <f>IFERROR(VLOOKUP(Government_revenues_table[[#This Row],[GFS Classification]],Table6_GFS_codes_classification[],COLUMNS($F:G)+3,FALSE),"Do not enter data")</f>
        <v>Other taxes payable by natural resource companies (116E)</v>
      </c>
      <c r="D24" s="181" t="str">
        <f>IFERROR(VLOOKUP(Government_revenues_table[[#This Row],[GFS Classification]],Table6_GFS_codes_classification[],COLUMNS($F:H)+3,FALSE),"Do not enter data")</f>
        <v>Other taxes payable by natural resource companies (116E)</v>
      </c>
      <c r="E24" s="181" t="str">
        <f>IFERROR(VLOOKUP(Government_revenues_table[[#This Row],[GFS Classification]],Table6_GFS_codes_classification[],COLUMNS($F:I)+3,FALSE),"Do not enter data")</f>
        <v>Other taxes payable by natural resource companies (116E)</v>
      </c>
      <c r="F24" s="15" t="s">
        <v>1480</v>
      </c>
      <c r="G24" s="245" t="s">
        <v>2130</v>
      </c>
      <c r="H24" s="15" t="s">
        <v>2008</v>
      </c>
      <c r="I24" s="15" t="s">
        <v>1967</v>
      </c>
      <c r="J24" s="230">
        <v>0</v>
      </c>
      <c r="K24" s="228" t="s">
        <v>1099</v>
      </c>
      <c r="M24" s="365"/>
      <c r="N24" s="365"/>
    </row>
    <row r="25" spans="2:21" ht="15.75" customHeight="1" x14ac:dyDescent="0.35">
      <c r="B25" s="178" t="str">
        <f>IFERROR(VLOOKUP(Government_revenues_table[[#This Row],[GFS Classification]],Table6_GFS_codes_classification[],COLUMNS($F:F)+3,FALSE),"Do not enter data")</f>
        <v>Taxes (11E)</v>
      </c>
      <c r="C25" s="178" t="str">
        <f>IFERROR(VLOOKUP(Government_revenues_table[[#This Row],[GFS Classification]],Table6_GFS_codes_classification[],COLUMNS($F:G)+3,FALSE),"Do not enter data")</f>
        <v>Taxes on property (113E)</v>
      </c>
      <c r="D25" s="178" t="str">
        <f>IFERROR(VLOOKUP(Government_revenues_table[[#This Row],[GFS Classification]],Table6_GFS_codes_classification[],COLUMNS($F:H)+3,FALSE),"Do not enter data")</f>
        <v>Taxes on property (113E)</v>
      </c>
      <c r="E25" s="178" t="str">
        <f>IFERROR(VLOOKUP(Government_revenues_table[[#This Row],[GFS Classification]],Table6_GFS_codes_classification[],COLUMNS($F:I)+3,FALSE),"Do not enter data")</f>
        <v>Taxes on property (113E)</v>
      </c>
      <c r="F25" s="15" t="s">
        <v>1477</v>
      </c>
      <c r="G25" s="245" t="s">
        <v>988</v>
      </c>
      <c r="H25" s="15" t="s">
        <v>2009</v>
      </c>
      <c r="I25" s="15" t="s">
        <v>1967</v>
      </c>
      <c r="J25" s="230">
        <v>134546924</v>
      </c>
      <c r="K25" s="38" t="s">
        <v>1099</v>
      </c>
      <c r="M25" s="365"/>
      <c r="N25" s="365"/>
    </row>
    <row r="26" spans="2:21" ht="15.75" customHeight="1" x14ac:dyDescent="0.35">
      <c r="B26" s="178" t="str">
        <f>IFERROR(VLOOKUP(Government_revenues_table[[#This Row],[GFS Classification]],Table6_GFS_codes_classification[],COLUMNS($F:F)+3,FALSE),"Do not enter data")</f>
        <v>Taxes (11E)</v>
      </c>
      <c r="C26" s="178" t="str">
        <f>IFERROR(VLOOKUP(Government_revenues_table[[#This Row],[GFS Classification]],Table6_GFS_codes_classification[],COLUMNS($F:G)+3,FALSE),"Do not enter data")</f>
        <v>Taxes on property (113E)</v>
      </c>
      <c r="D26" s="178" t="str">
        <f>IFERROR(VLOOKUP(Government_revenues_table[[#This Row],[GFS Classification]],Table6_GFS_codes_classification[],COLUMNS($F:H)+3,FALSE),"Do not enter data")</f>
        <v>Taxes on property (113E)</v>
      </c>
      <c r="E26" s="178" t="str">
        <f>IFERROR(VLOOKUP(Government_revenues_table[[#This Row],[GFS Classification]],Table6_GFS_codes_classification[],COLUMNS($F:I)+3,FALSE),"Do not enter data")</f>
        <v>Taxes on property (113E)</v>
      </c>
      <c r="F26" s="15" t="s">
        <v>1477</v>
      </c>
      <c r="G26" s="245" t="s">
        <v>1496</v>
      </c>
      <c r="H26" s="15" t="s">
        <v>2009</v>
      </c>
      <c r="I26" s="15" t="s">
        <v>1967</v>
      </c>
      <c r="J26" s="230">
        <v>160114</v>
      </c>
      <c r="K26" s="38" t="s">
        <v>1099</v>
      </c>
      <c r="M26" s="365"/>
      <c r="N26" s="365"/>
    </row>
    <row r="27" spans="2:21" ht="15.75" customHeight="1" x14ac:dyDescent="0.35">
      <c r="B27" s="178" t="str">
        <f>IFERROR(VLOOKUP(Government_revenues_table[[#This Row],[GFS Classification]],Table6_GFS_codes_classification[],COLUMNS($F:F)+3,FALSE),"Do not enter data")</f>
        <v>Taxes (11E)</v>
      </c>
      <c r="C27" s="178" t="str">
        <f>IFERROR(VLOOKUP(Government_revenues_table[[#This Row],[GFS Classification]],Table6_GFS_codes_classification[],COLUMNS($F:G)+3,FALSE),"Do not enter data")</f>
        <v>Taxes on property (113E)</v>
      </c>
      <c r="D27" s="178" t="str">
        <f>IFERROR(VLOOKUP(Government_revenues_table[[#This Row],[GFS Classification]],Table6_GFS_codes_classification[],COLUMNS($F:H)+3,FALSE),"Do not enter data")</f>
        <v>Taxes on property (113E)</v>
      </c>
      <c r="E27" s="178" t="str">
        <f>IFERROR(VLOOKUP(Government_revenues_table[[#This Row],[GFS Classification]],Table6_GFS_codes_classification[],COLUMNS($F:I)+3,FALSE),"Do not enter data")</f>
        <v>Taxes on property (113E)</v>
      </c>
      <c r="F27" s="15" t="s">
        <v>1477</v>
      </c>
      <c r="G27" s="245" t="s">
        <v>2130</v>
      </c>
      <c r="H27" s="15" t="s">
        <v>2009</v>
      </c>
      <c r="I27" s="15" t="s">
        <v>1967</v>
      </c>
      <c r="J27" s="230">
        <v>1088313</v>
      </c>
      <c r="K27" s="38" t="s">
        <v>1099</v>
      </c>
      <c r="M27" s="365"/>
      <c r="N27" s="365"/>
    </row>
    <row r="28" spans="2:21" x14ac:dyDescent="0.35">
      <c r="B28" s="178" t="str">
        <f>IFERROR(VLOOKUP(Government_revenues_table[[#This Row],[GFS Classification]],Table6_GFS_codes_classification[],COLUMNS($F:F)+3,FALSE),"Do not enter data")</f>
        <v>Taxes (11E)</v>
      </c>
      <c r="C28" s="178" t="str">
        <f>IFERROR(VLOOKUP(Government_revenues_table[[#This Row],[GFS Classification]],Table6_GFS_codes_classification[],COLUMNS($F:G)+3,FALSE),"Do not enter data")</f>
        <v>Other taxes payable by natural resource companies (116E)</v>
      </c>
      <c r="D28" s="178" t="str">
        <f>IFERROR(VLOOKUP(Government_revenues_table[[#This Row],[GFS Classification]],Table6_GFS_codes_classification[],COLUMNS($F:H)+3,FALSE),"Do not enter data")</f>
        <v>Other taxes payable by natural resource companies (116E)</v>
      </c>
      <c r="E28" s="178" t="str">
        <f>IFERROR(VLOOKUP(Government_revenues_table[[#This Row],[GFS Classification]],Table6_GFS_codes_classification[],COLUMNS($F:I)+3,FALSE),"Do not enter data")</f>
        <v>Other taxes payable by natural resource companies (116E)</v>
      </c>
      <c r="F28" s="15" t="s">
        <v>1480</v>
      </c>
      <c r="G28" s="245" t="s">
        <v>988</v>
      </c>
      <c r="H28" s="15" t="s">
        <v>2010</v>
      </c>
      <c r="I28" s="15" t="s">
        <v>1967</v>
      </c>
      <c r="J28" s="230">
        <v>225272872</v>
      </c>
      <c r="K28" s="38" t="s">
        <v>1099</v>
      </c>
      <c r="M28" s="342" t="s">
        <v>1954</v>
      </c>
      <c r="N28" s="342"/>
    </row>
    <row r="29" spans="2:21" x14ac:dyDescent="0.35">
      <c r="B29" s="178" t="str">
        <f>IFERROR(VLOOKUP(Government_revenues_table[[#This Row],[GFS Classification]],Table6_GFS_codes_classification[],COLUMNS($F:F)+3,FALSE),"Do not enter data")</f>
        <v>Taxes (11E)</v>
      </c>
      <c r="C29" s="178" t="str">
        <f>IFERROR(VLOOKUP(Government_revenues_table[[#This Row],[GFS Classification]],Table6_GFS_codes_classification[],COLUMNS($F:G)+3,FALSE),"Do not enter data")</f>
        <v>Other taxes payable by natural resource companies (116E)</v>
      </c>
      <c r="D29" s="178" t="str">
        <f>IFERROR(VLOOKUP(Government_revenues_table[[#This Row],[GFS Classification]],Table6_GFS_codes_classification[],COLUMNS($F:H)+3,FALSE),"Do not enter data")</f>
        <v>Other taxes payable by natural resource companies (116E)</v>
      </c>
      <c r="E29" s="178" t="str">
        <f>IFERROR(VLOOKUP(Government_revenues_table[[#This Row],[GFS Classification]],Table6_GFS_codes_classification[],COLUMNS($F:I)+3,FALSE),"Do not enter data")</f>
        <v>Other taxes payable by natural resource companies (116E)</v>
      </c>
      <c r="F29" s="15" t="s">
        <v>1480</v>
      </c>
      <c r="G29" s="245" t="s">
        <v>2130</v>
      </c>
      <c r="H29" s="15" t="s">
        <v>2010</v>
      </c>
      <c r="I29" s="15" t="s">
        <v>1967</v>
      </c>
      <c r="J29" s="230">
        <v>44450368</v>
      </c>
      <c r="K29" s="38" t="s">
        <v>1099</v>
      </c>
      <c r="M29" s="342" t="s">
        <v>1930</v>
      </c>
      <c r="N29" s="342"/>
    </row>
    <row r="30" spans="2:21" ht="15.6" thickBot="1" x14ac:dyDescent="0.4">
      <c r="B30" s="178" t="str">
        <f>IFERROR(VLOOKUP(Government_revenues_table[[#This Row],[GFS Classification]],Table6_GFS_codes_classification[],COLUMNS($F:F)+3,FALSE),"Do not enter data")</f>
        <v>Taxes (11E)</v>
      </c>
      <c r="C30" s="178" t="str">
        <f>IFERROR(VLOOKUP(Government_revenues_table[[#This Row],[GFS Classification]],Table6_GFS_codes_classification[],COLUMNS($F:G)+3,FALSE),"Do not enter data")</f>
        <v>Other taxes payable by natural resource companies (116E)</v>
      </c>
      <c r="D30" s="178" t="str">
        <f>IFERROR(VLOOKUP(Government_revenues_table[[#This Row],[GFS Classification]],Table6_GFS_codes_classification[],COLUMNS($F:H)+3,FALSE),"Do not enter data")</f>
        <v>Other taxes payable by natural resource companies (116E)</v>
      </c>
      <c r="E30" s="178" t="str">
        <f>IFERROR(VLOOKUP(Government_revenues_table[[#This Row],[GFS Classification]],Table6_GFS_codes_classification[],COLUMNS($F:I)+3,FALSE),"Do not enter data")</f>
        <v>Other taxes payable by natural resource companies (116E)</v>
      </c>
      <c r="F30" s="15" t="s">
        <v>1480</v>
      </c>
      <c r="G30" s="245" t="s">
        <v>1496</v>
      </c>
      <c r="H30" s="15" t="s">
        <v>2010</v>
      </c>
      <c r="I30" s="15" t="s">
        <v>1967</v>
      </c>
      <c r="J30" s="230">
        <v>79141</v>
      </c>
      <c r="K30" s="38" t="s">
        <v>1099</v>
      </c>
      <c r="M30" s="179"/>
      <c r="N30" s="179"/>
    </row>
    <row r="31" spans="2:21" x14ac:dyDescent="0.35">
      <c r="B31" s="178" t="str">
        <f>IFERROR(VLOOKUP(Government_revenues_table[[#This Row],[GFS Classification]],Table6_GFS_codes_classification[],COLUMNS($F:F)+3,FALSE),"Do not enter data")</f>
        <v>Taxes (11E)</v>
      </c>
      <c r="C31" s="178" t="str">
        <f>IFERROR(VLOOKUP(Government_revenues_table[[#This Row],[GFS Classification]],Table6_GFS_codes_classification[],COLUMNS($F:G)+3,FALSE),"Do not enter data")</f>
        <v>Taxes on goods and services (114E)</v>
      </c>
      <c r="D31" s="178" t="str">
        <f>IFERROR(VLOOKUP(Government_revenues_table[[#This Row],[GFS Classification]],Table6_GFS_codes_classification[],COLUMNS($F:H)+3,FALSE),"Do not enter data")</f>
        <v>General taxes on goods and services (VAT, sales tax, turnover tax) (1141E)</v>
      </c>
      <c r="E31" s="178" t="str">
        <f>IFERROR(VLOOKUP(Government_revenues_table[[#This Row],[GFS Classification]],Table6_GFS_codes_classification[],COLUMNS($F:I)+3,FALSE),"Do not enter data")</f>
        <v>General taxes on goods and services (VAT, sales tax, turnover tax) (1141E)</v>
      </c>
      <c r="F31" s="38" t="s">
        <v>1526</v>
      </c>
      <c r="G31" s="38" t="s">
        <v>988</v>
      </c>
      <c r="H31" s="38" t="s">
        <v>2013</v>
      </c>
      <c r="I31" s="38" t="s">
        <v>1967</v>
      </c>
      <c r="J31" s="230">
        <v>183007113</v>
      </c>
      <c r="K31" s="38" t="s">
        <v>1099</v>
      </c>
      <c r="P31" s="36"/>
      <c r="Q31" s="17"/>
      <c r="R31" s="180"/>
      <c r="S31" s="17"/>
      <c r="T31" s="180"/>
      <c r="U31" s="17"/>
    </row>
    <row r="32" spans="2:21" x14ac:dyDescent="0.35">
      <c r="B32" s="178" t="str">
        <f>IFERROR(VLOOKUP(Government_revenues_table[[#This Row],[GFS Classification]],Table6_GFS_codes_classification[],COLUMNS($F:F)+3,FALSE),"Do not enter data")</f>
        <v>Taxes (11E)</v>
      </c>
      <c r="C32" s="178" t="str">
        <f>IFERROR(VLOOKUP(Government_revenues_table[[#This Row],[GFS Classification]],Table6_GFS_codes_classification[],COLUMNS($F:G)+3,FALSE),"Do not enter data")</f>
        <v>Taxes on goods and services (114E)</v>
      </c>
      <c r="D32" s="178" t="str">
        <f>IFERROR(VLOOKUP(Government_revenues_table[[#This Row],[GFS Classification]],Table6_GFS_codes_classification[],COLUMNS($F:H)+3,FALSE),"Do not enter data")</f>
        <v>General taxes on goods and services (VAT, sales tax, turnover tax) (1141E)</v>
      </c>
      <c r="E32" s="178" t="str">
        <f>IFERROR(VLOOKUP(Government_revenues_table[[#This Row],[GFS Classification]],Table6_GFS_codes_classification[],COLUMNS($F:I)+3,FALSE),"Do not enter data")</f>
        <v>General taxes on goods and services (VAT, sales tax, turnover tax) (1141E)</v>
      </c>
      <c r="F32" s="15" t="s">
        <v>1526</v>
      </c>
      <c r="G32" s="245" t="s">
        <v>2130</v>
      </c>
      <c r="H32" s="15" t="s">
        <v>2013</v>
      </c>
      <c r="I32" s="15" t="s">
        <v>1967</v>
      </c>
      <c r="J32" s="247">
        <v>0</v>
      </c>
      <c r="K32" s="38" t="s">
        <v>1099</v>
      </c>
      <c r="P32" s="362"/>
      <c r="Q32" s="362"/>
      <c r="R32" s="362"/>
      <c r="S32" s="362"/>
      <c r="T32" s="362"/>
      <c r="U32" s="362"/>
    </row>
    <row r="33" spans="1:21" x14ac:dyDescent="0.35">
      <c r="B33" s="178" t="str">
        <f>IFERROR(VLOOKUP(Government_revenues_table[[#This Row],[GFS Classification]],Table6_GFS_codes_classification[],COLUMNS($F:F)+3,FALSE),"Do not enter data")</f>
        <v>Taxes (11E)</v>
      </c>
      <c r="C33" s="178" t="str">
        <f>IFERROR(VLOOKUP(Government_revenues_table[[#This Row],[GFS Classification]],Table6_GFS_codes_classification[],COLUMNS($F:G)+3,FALSE),"Do not enter data")</f>
        <v>Taxes on goods and services (114E)</v>
      </c>
      <c r="D33" s="178" t="str">
        <f>IFERROR(VLOOKUP(Government_revenues_table[[#This Row],[GFS Classification]],Table6_GFS_codes_classification[],COLUMNS($F:H)+3,FALSE),"Do not enter data")</f>
        <v>General taxes on goods and services (VAT, sales tax, turnover tax) (1141E)</v>
      </c>
      <c r="E33" s="178" t="str">
        <f>IFERROR(VLOOKUP(Government_revenues_table[[#This Row],[GFS Classification]],Table6_GFS_codes_classification[],COLUMNS($F:I)+3,FALSE),"Do not enter data")</f>
        <v>General taxes on goods and services (VAT, sales tax, turnover tax) (1141E)</v>
      </c>
      <c r="F33" s="15" t="s">
        <v>1526</v>
      </c>
      <c r="G33" s="245" t="s">
        <v>1496</v>
      </c>
      <c r="H33" s="15" t="s">
        <v>2013</v>
      </c>
      <c r="I33" s="15" t="s">
        <v>1967</v>
      </c>
      <c r="J33" s="230">
        <v>0</v>
      </c>
      <c r="K33" s="38" t="s">
        <v>1099</v>
      </c>
    </row>
    <row r="34" spans="1:21" x14ac:dyDescent="0.35">
      <c r="B34" s="178" t="str">
        <f>IFERROR(VLOOKUP(Government_revenues_table[[#This Row],[GFS Classification]],Table6_GFS_codes_classification[],COLUMNS($F:F)+3,FALSE),"Do not enter data")</f>
        <v>Taxes (11E)</v>
      </c>
      <c r="C34" s="178" t="str">
        <f>IFERROR(VLOOKUP(Government_revenues_table[[#This Row],[GFS Classification]],Table6_GFS_codes_classification[],COLUMNS($F:G)+3,FALSE),"Do not enter data")</f>
        <v>Other taxes payable by natural resource companies (116E)</v>
      </c>
      <c r="D34" s="178" t="str">
        <f>IFERROR(VLOOKUP(Government_revenues_table[[#This Row],[GFS Classification]],Table6_GFS_codes_classification[],COLUMNS($F:H)+3,FALSE),"Do not enter data")</f>
        <v>Other taxes payable by natural resource companies (116E)</v>
      </c>
      <c r="E34" s="178" t="str">
        <f>IFERROR(VLOOKUP(Government_revenues_table[[#This Row],[GFS Classification]],Table6_GFS_codes_classification[],COLUMNS($F:I)+3,FALSE),"Do not enter data")</f>
        <v>Other taxes payable by natural resource companies (116E)</v>
      </c>
      <c r="F34" s="15" t="s">
        <v>1480</v>
      </c>
      <c r="G34" s="245" t="s">
        <v>988</v>
      </c>
      <c r="H34" s="15" t="s">
        <v>2015</v>
      </c>
      <c r="I34" s="15" t="s">
        <v>1967</v>
      </c>
      <c r="J34" s="288">
        <v>121141</v>
      </c>
      <c r="K34" s="38" t="s">
        <v>1099</v>
      </c>
    </row>
    <row r="35" spans="1:21" x14ac:dyDescent="0.35">
      <c r="B35" s="181" t="str">
        <f>IFERROR(VLOOKUP(Government_revenues_table[[#This Row],[GFS Classification]],Table6_GFS_codes_classification[],COLUMNS($F:F)+3,FALSE),"Do not enter data")</f>
        <v>Taxes (11E)</v>
      </c>
      <c r="C35" s="181" t="str">
        <f>IFERROR(VLOOKUP(Government_revenues_table[[#This Row],[GFS Classification]],Table6_GFS_codes_classification[],COLUMNS($F:G)+3,FALSE),"Do not enter data")</f>
        <v>Other taxes payable by natural resource companies (116E)</v>
      </c>
      <c r="D35" s="181" t="str">
        <f>IFERROR(VLOOKUP(Government_revenues_table[[#This Row],[GFS Classification]],Table6_GFS_codes_classification[],COLUMNS($F:H)+3,FALSE),"Do not enter data")</f>
        <v>Other taxes payable by natural resource companies (116E)</v>
      </c>
      <c r="E35" s="181" t="str">
        <f>IFERROR(VLOOKUP(Government_revenues_table[[#This Row],[GFS Classification]],Table6_GFS_codes_classification[],COLUMNS($F:I)+3,FALSE),"Do not enter data")</f>
        <v>Other taxes payable by natural resource companies (116E)</v>
      </c>
      <c r="F35" s="15" t="s">
        <v>1480</v>
      </c>
      <c r="G35" s="245" t="s">
        <v>2130</v>
      </c>
      <c r="H35" s="15" t="s">
        <v>2015</v>
      </c>
      <c r="I35" s="15" t="s">
        <v>1967</v>
      </c>
      <c r="J35" s="247">
        <v>42240</v>
      </c>
      <c r="K35" s="228" t="s">
        <v>1099</v>
      </c>
    </row>
    <row r="36" spans="1:21" x14ac:dyDescent="0.35">
      <c r="B36" s="178" t="str">
        <f>IFERROR(VLOOKUP(Government_revenues_table[[#This Row],[GFS Classification]],Table6_GFS_codes_classification[],COLUMNS($F:F)+3,FALSE),"Do not enter data")</f>
        <v>Taxes (11E)</v>
      </c>
      <c r="C36" s="178" t="str">
        <f>IFERROR(VLOOKUP(Government_revenues_table[[#This Row],[GFS Classification]],Table6_GFS_codes_classification[],COLUMNS($F:G)+3,FALSE),"Do not enter data")</f>
        <v>Taxes on international trade and transactions (115E)</v>
      </c>
      <c r="D36" s="178" t="str">
        <f>IFERROR(VLOOKUP(Government_revenues_table[[#This Row],[GFS Classification]],Table6_GFS_codes_classification[],COLUMNS($F:H)+3,FALSE),"Do not enter data")</f>
        <v>Customs and other import duties (1151E)</v>
      </c>
      <c r="E36" s="178" t="str">
        <f>IFERROR(VLOOKUP(Government_revenues_table[[#This Row],[GFS Classification]],Table6_GFS_codes_classification[],COLUMNS($F:I)+3,FALSE),"Do not enter data")</f>
        <v>Customs and other import duties (1151E)</v>
      </c>
      <c r="F36" s="232" t="s">
        <v>1537</v>
      </c>
      <c r="G36" s="244" t="s">
        <v>988</v>
      </c>
      <c r="H36" s="232" t="s">
        <v>2061</v>
      </c>
      <c r="I36" s="232" t="s">
        <v>1967</v>
      </c>
      <c r="J36" s="248">
        <v>165878336</v>
      </c>
      <c r="K36" s="38" t="s">
        <v>1099</v>
      </c>
      <c r="R36" s="182"/>
    </row>
    <row r="37" spans="1:21" x14ac:dyDescent="0.35">
      <c r="B37" s="181" t="str">
        <f>IFERROR(VLOOKUP(Government_revenues_table[[#This Row],[GFS Classification]],Table6_GFS_codes_classification[],COLUMNS($F:F)+3,FALSE),"Do not enter data")</f>
        <v>Taxes (11E)</v>
      </c>
      <c r="C37" s="181" t="str">
        <f>IFERROR(VLOOKUP(Government_revenues_table[[#This Row],[GFS Classification]],Table6_GFS_codes_classification[],COLUMNS($F:G)+3,FALSE),"Do not enter data")</f>
        <v>Taxes on international trade and transactions (115E)</v>
      </c>
      <c r="D37" s="181" t="str">
        <f>IFERROR(VLOOKUP(Government_revenues_table[[#This Row],[GFS Classification]],Table6_GFS_codes_classification[],COLUMNS($F:H)+3,FALSE),"Do not enter data")</f>
        <v>Customs and other import duties (1151E)</v>
      </c>
      <c r="E37" s="181" t="str">
        <f>IFERROR(VLOOKUP(Government_revenues_table[[#This Row],[GFS Classification]],Table6_GFS_codes_classification[],COLUMNS($F:I)+3,FALSE),"Do not enter data")</f>
        <v>Customs and other import duties (1151E)</v>
      </c>
      <c r="F37" s="15" t="s">
        <v>1537</v>
      </c>
      <c r="G37" s="245" t="s">
        <v>1496</v>
      </c>
      <c r="H37" s="15" t="s">
        <v>2061</v>
      </c>
      <c r="I37" s="15" t="s">
        <v>1967</v>
      </c>
      <c r="J37" s="247">
        <v>582074071</v>
      </c>
      <c r="K37" s="38" t="s">
        <v>1099</v>
      </c>
      <c r="R37" s="220"/>
    </row>
    <row r="38" spans="1:21" x14ac:dyDescent="0.35">
      <c r="B38" s="178" t="str">
        <f>IFERROR(VLOOKUP(Government_revenues_table[[#This Row],[GFS Classification]],Table6_GFS_codes_classification[],COLUMNS($F:F)+3,FALSE),"Do not enter data")</f>
        <v>Taxes (11E)</v>
      </c>
      <c r="C38" s="178" t="str">
        <f>IFERROR(VLOOKUP(Government_revenues_table[[#This Row],[GFS Classification]],Table6_GFS_codes_classification[],COLUMNS($F:G)+3,FALSE),"Do not enter data")</f>
        <v>Taxes on international trade and transactions (115E)</v>
      </c>
      <c r="D38" s="178" t="str">
        <f>IFERROR(VLOOKUP(Government_revenues_table[[#This Row],[GFS Classification]],Table6_GFS_codes_classification[],COLUMNS($F:H)+3,FALSE),"Do not enter data")</f>
        <v>Customs and other import duties (1151E)</v>
      </c>
      <c r="E38" s="178" t="str">
        <f>IFERROR(VLOOKUP(Government_revenues_table[[#This Row],[GFS Classification]],Table6_GFS_codes_classification[],COLUMNS($F:I)+3,FALSE),"Do not enter data")</f>
        <v>Customs and other import duties (1151E)</v>
      </c>
      <c r="F38" s="232" t="s">
        <v>1537</v>
      </c>
      <c r="G38" s="244" t="s">
        <v>2130</v>
      </c>
      <c r="H38" s="232" t="s">
        <v>2061</v>
      </c>
      <c r="I38" s="232" t="s">
        <v>1967</v>
      </c>
      <c r="J38" s="248">
        <v>20146692</v>
      </c>
      <c r="K38" s="38" t="s">
        <v>1099</v>
      </c>
    </row>
    <row r="39" spans="1:21" x14ac:dyDescent="0.35">
      <c r="B39" s="178" t="str">
        <f>IFERROR(VLOOKUP(Government_revenues_table[[#This Row],[GFS Classification]],Table6_GFS_codes_classification[],COLUMNS($F:F)+3,FALSE),"Do not enter data")</f>
        <v>Taxes (11E)</v>
      </c>
      <c r="C39" s="178" t="str">
        <f>IFERROR(VLOOKUP(Government_revenues_table[[#This Row],[GFS Classification]],Table6_GFS_codes_classification[],COLUMNS($F:G)+3,FALSE),"Do not enter data")</f>
        <v>Taxes on international trade and transactions (115E)</v>
      </c>
      <c r="D39" s="178" t="str">
        <f>IFERROR(VLOOKUP(Government_revenues_table[[#This Row],[GFS Classification]],Table6_GFS_codes_classification[],COLUMNS($F:H)+3,FALSE),"Do not enter data")</f>
        <v>Customs and other import duties (1151E)</v>
      </c>
      <c r="E39" s="178" t="str">
        <f>IFERROR(VLOOKUP(Government_revenues_table[[#This Row],[GFS Classification]],Table6_GFS_codes_classification[],COLUMNS($F:I)+3,FALSE),"Do not enter data")</f>
        <v>Customs and other import duties (1151E)</v>
      </c>
      <c r="F39" s="15" t="s">
        <v>1537</v>
      </c>
      <c r="G39" s="245" t="s">
        <v>1963</v>
      </c>
      <c r="H39" s="15" t="s">
        <v>2061</v>
      </c>
      <c r="I39" s="15" t="s">
        <v>1967</v>
      </c>
      <c r="J39" s="247">
        <v>176045146</v>
      </c>
      <c r="K39" s="38" t="s">
        <v>1099</v>
      </c>
    </row>
    <row r="40" spans="1:21" x14ac:dyDescent="0.35">
      <c r="B40" s="178" t="str">
        <f>IFERROR(VLOOKUP(Government_revenues_table[[#This Row],[GFS Classification]],Table6_GFS_codes_classification[],COLUMNS($F:F)+3,FALSE),"Do not enter data")</f>
        <v>Taxes (11E)</v>
      </c>
      <c r="C40" s="178" t="str">
        <f>IFERROR(VLOOKUP(Government_revenues_table[[#This Row],[GFS Classification]],Table6_GFS_codes_classification[],COLUMNS($F:G)+3,FALSE),"Do not enter data")</f>
        <v>Taxes on international trade and transactions (115E)</v>
      </c>
      <c r="D40" s="178" t="str">
        <f>IFERROR(VLOOKUP(Government_revenues_table[[#This Row],[GFS Classification]],Table6_GFS_codes_classification[],COLUMNS($F:H)+3,FALSE),"Do not enter data")</f>
        <v>Customs and other import duties (1151E)</v>
      </c>
      <c r="E40" s="178" t="str">
        <f>IFERROR(VLOOKUP(Government_revenues_table[[#This Row],[GFS Classification]],Table6_GFS_codes_classification[],COLUMNS($F:I)+3,FALSE),"Do not enter data")</f>
        <v>Customs and other import duties (1151E)</v>
      </c>
      <c r="F40" s="232" t="s">
        <v>1537</v>
      </c>
      <c r="G40" s="244" t="s">
        <v>2060</v>
      </c>
      <c r="H40" s="232" t="s">
        <v>2061</v>
      </c>
      <c r="I40" s="232" t="s">
        <v>1967</v>
      </c>
      <c r="J40" s="248">
        <v>29837209</v>
      </c>
      <c r="K40" s="228" t="s">
        <v>1099</v>
      </c>
      <c r="L40" s="228"/>
      <c r="M40" s="228"/>
      <c r="N40" s="228"/>
    </row>
    <row r="41" spans="1:21" x14ac:dyDescent="0.35">
      <c r="B41" s="178" t="str">
        <f>IFERROR(VLOOKUP(Government_revenues_table[[#This Row],[GFS Classification]],Table6_GFS_codes_classification[],COLUMNS($F:F)+3,FALSE),"Do not enter data")</f>
        <v>Taxes (11E)</v>
      </c>
      <c r="C41" s="178" t="str">
        <f>IFERROR(VLOOKUP(Government_revenues_table[[#This Row],[GFS Classification]],Table6_GFS_codes_classification[],COLUMNS($F:G)+3,FALSE),"Do not enter data")</f>
        <v>Taxes on property (113E)</v>
      </c>
      <c r="D41" s="178" t="str">
        <f>IFERROR(VLOOKUP(Government_revenues_table[[#This Row],[GFS Classification]],Table6_GFS_codes_classification[],COLUMNS($F:H)+3,FALSE),"Do not enter data")</f>
        <v>Taxes on property (113E)</v>
      </c>
      <c r="E41" s="178" t="str">
        <f>IFERROR(VLOOKUP(Government_revenues_table[[#This Row],[GFS Classification]],Table6_GFS_codes_classification[],COLUMNS($F:I)+3,FALSE),"Do not enter data")</f>
        <v>Taxes on property (113E)</v>
      </c>
      <c r="F41" s="15" t="s">
        <v>1477</v>
      </c>
      <c r="G41" s="245" t="s">
        <v>988</v>
      </c>
      <c r="H41" s="15" t="s">
        <v>2016</v>
      </c>
      <c r="I41" s="15" t="s">
        <v>1967</v>
      </c>
      <c r="J41" s="230">
        <v>24825400</v>
      </c>
      <c r="K41" s="38" t="s">
        <v>1099</v>
      </c>
      <c r="T41" s="182"/>
    </row>
    <row r="42" spans="1:21" x14ac:dyDescent="0.35">
      <c r="B42" s="178" t="str">
        <f>IFERROR(VLOOKUP(Government_revenues_table[[#This Row],[GFS Classification]],Table6_GFS_codes_classification[],COLUMNS($F:F)+3,FALSE),"Do not enter data")</f>
        <v>Taxes (11E)</v>
      </c>
      <c r="C42" s="178" t="str">
        <f>IFERROR(VLOOKUP(Government_revenues_table[[#This Row],[GFS Classification]],Table6_GFS_codes_classification[],COLUMNS($F:G)+3,FALSE),"Do not enter data")</f>
        <v>Taxes on property (113E)</v>
      </c>
      <c r="D42" s="178" t="str">
        <f>IFERROR(VLOOKUP(Government_revenues_table[[#This Row],[GFS Classification]],Table6_GFS_codes_classification[],COLUMNS($F:H)+3,FALSE),"Do not enter data")</f>
        <v>Taxes on property (113E)</v>
      </c>
      <c r="E42" s="178" t="str">
        <f>IFERROR(VLOOKUP(Government_revenues_table[[#This Row],[GFS Classification]],Table6_GFS_codes_classification[],COLUMNS($F:I)+3,FALSE),"Do not enter data")</f>
        <v>Taxes on property (113E)</v>
      </c>
      <c r="F42" s="232" t="s">
        <v>1477</v>
      </c>
      <c r="G42" s="244" t="s">
        <v>2060</v>
      </c>
      <c r="H42" s="232" t="s">
        <v>2016</v>
      </c>
      <c r="I42" s="232" t="s">
        <v>1967</v>
      </c>
      <c r="J42" s="248">
        <v>87155141</v>
      </c>
      <c r="K42" s="38" t="s">
        <v>1099</v>
      </c>
    </row>
    <row r="43" spans="1:21" x14ac:dyDescent="0.35">
      <c r="A43" s="228"/>
      <c r="B43" s="178" t="str">
        <f>IFERROR(VLOOKUP(Government_revenues_table[[#This Row],[GFS Classification]],Table6_GFS_codes_classification[],COLUMNS($F:F)+3,FALSE),"Do not enter data")</f>
        <v>Taxes (11E)</v>
      </c>
      <c r="C43" s="178" t="str">
        <f>IFERROR(VLOOKUP(Government_revenues_table[[#This Row],[GFS Classification]],Table6_GFS_codes_classification[],COLUMNS($F:G)+3,FALSE),"Do not enter data")</f>
        <v>Taxes on property (113E)</v>
      </c>
      <c r="D43" s="178" t="str">
        <f>IFERROR(VLOOKUP(Government_revenues_table[[#This Row],[GFS Classification]],Table6_GFS_codes_classification[],COLUMNS($F:H)+3,FALSE),"Do not enter data")</f>
        <v>Taxes on property (113E)</v>
      </c>
      <c r="E43" s="178" t="str">
        <f>IFERROR(VLOOKUP(Government_revenues_table[[#This Row],[GFS Classification]],Table6_GFS_codes_classification[],COLUMNS($F:I)+3,FALSE),"Do not enter data")</f>
        <v>Taxes on property (113E)</v>
      </c>
      <c r="F43" s="232" t="s">
        <v>1477</v>
      </c>
      <c r="G43" s="244" t="s">
        <v>1963</v>
      </c>
      <c r="H43" s="232" t="s">
        <v>2016</v>
      </c>
      <c r="I43" s="232" t="s">
        <v>1967</v>
      </c>
      <c r="J43" s="248">
        <v>240491511</v>
      </c>
      <c r="K43" s="228" t="s">
        <v>1099</v>
      </c>
      <c r="L43" s="228"/>
      <c r="M43" s="228"/>
      <c r="N43" s="228"/>
      <c r="O43" s="228"/>
      <c r="P43" s="228"/>
      <c r="Q43" s="228"/>
      <c r="R43" s="228"/>
      <c r="S43" s="228"/>
      <c r="T43" s="228"/>
      <c r="U43" s="228"/>
    </row>
    <row r="44" spans="1:21" x14ac:dyDescent="0.35">
      <c r="B44" s="178" t="str">
        <f>IFERROR(VLOOKUP(Government_revenues_table[[#This Row],[GFS Classification]],Table6_GFS_codes_classification[],COLUMNS($F:F)+3,FALSE),"Do not enter data")</f>
        <v>Taxes (11E)</v>
      </c>
      <c r="C44" s="178" t="str">
        <f>IFERROR(VLOOKUP(Government_revenues_table[[#This Row],[GFS Classification]],Table6_GFS_codes_classification[],COLUMNS($F:G)+3,FALSE),"Do not enter data")</f>
        <v>Taxes on income, profits and capital gains (111E)</v>
      </c>
      <c r="D44" s="178" t="str">
        <f>IFERROR(VLOOKUP(Government_revenues_table[[#This Row],[GFS Classification]],Table6_GFS_codes_classification[],COLUMNS($F:H)+3,FALSE),"Do not enter data")</f>
        <v>Extraordinary taxes on income, profits and capital gains (1112E2)</v>
      </c>
      <c r="E44" s="178" t="str">
        <f>IFERROR(VLOOKUP(Government_revenues_table[[#This Row],[GFS Classification]],Table6_GFS_codes_classification[],COLUMNS($F:I)+3,FALSE),"Do not enter data")</f>
        <v>Extraordinary taxes on income, profits and capital gains (1112E2)</v>
      </c>
      <c r="F44" s="15" t="s">
        <v>1524</v>
      </c>
      <c r="G44" s="245" t="s">
        <v>988</v>
      </c>
      <c r="H44" s="15" t="s">
        <v>2012</v>
      </c>
      <c r="I44" s="15" t="s">
        <v>1967</v>
      </c>
      <c r="J44" s="247">
        <v>11996860</v>
      </c>
      <c r="K44" s="38" t="s">
        <v>1099</v>
      </c>
      <c r="R44" s="182"/>
    </row>
    <row r="45" spans="1:21" x14ac:dyDescent="0.35">
      <c r="B45" s="178" t="str">
        <f>IFERROR(VLOOKUP(Government_revenues_table[[#This Row],[GFS Classification]],Table6_GFS_codes_classification[],COLUMNS($F:F)+3,FALSE),"Do not enter data")</f>
        <v>Taxes (11E)</v>
      </c>
      <c r="C45" s="178" t="str">
        <f>IFERROR(VLOOKUP(Government_revenues_table[[#This Row],[GFS Classification]],Table6_GFS_codes_classification[],COLUMNS($F:G)+3,FALSE),"Do not enter data")</f>
        <v>Taxes on income, profits and capital gains (111E)</v>
      </c>
      <c r="D45" s="178" t="str">
        <f>IFERROR(VLOOKUP(Government_revenues_table[[#This Row],[GFS Classification]],Table6_GFS_codes_classification[],COLUMNS($F:H)+3,FALSE),"Do not enter data")</f>
        <v>Extraordinary taxes on income, profits and capital gains (1112E2)</v>
      </c>
      <c r="E45" s="178" t="str">
        <f>IFERROR(VLOOKUP(Government_revenues_table[[#This Row],[GFS Classification]],Table6_GFS_codes_classification[],COLUMNS($F:I)+3,FALSE),"Do not enter data")</f>
        <v>Extraordinary taxes on income, profits and capital gains (1112E2)</v>
      </c>
      <c r="F45" s="232" t="s">
        <v>1524</v>
      </c>
      <c r="G45" s="244" t="s">
        <v>1496</v>
      </c>
      <c r="H45" s="232" t="s">
        <v>2012</v>
      </c>
      <c r="I45" s="232" t="s">
        <v>1967</v>
      </c>
      <c r="J45" s="248">
        <v>170900755</v>
      </c>
      <c r="K45" s="38" t="s">
        <v>1099</v>
      </c>
      <c r="R45" s="220"/>
      <c r="T45" s="182"/>
    </row>
    <row r="46" spans="1:21" x14ac:dyDescent="0.35">
      <c r="B46" s="178" t="str">
        <f>IFERROR(VLOOKUP(Government_revenues_table[[#This Row],[GFS Classification]],Table6_GFS_codes_classification[],COLUMNS($F:F)+3,FALSE),"Do not enter data")</f>
        <v>Taxes (11E)</v>
      </c>
      <c r="C46" s="178" t="str">
        <f>IFERROR(VLOOKUP(Government_revenues_table[[#This Row],[GFS Classification]],Table6_GFS_codes_classification[],COLUMNS($F:G)+3,FALSE),"Do not enter data")</f>
        <v>Other taxes payable by natural resource companies (116E)</v>
      </c>
      <c r="D46" s="178" t="str">
        <f>IFERROR(VLOOKUP(Government_revenues_table[[#This Row],[GFS Classification]],Table6_GFS_codes_classification[],COLUMNS($F:H)+3,FALSE),"Do not enter data")</f>
        <v>Other taxes payable by natural resource companies (116E)</v>
      </c>
      <c r="E46" s="178" t="str">
        <f>IFERROR(VLOOKUP(Government_revenues_table[[#This Row],[GFS Classification]],Table6_GFS_codes_classification[],COLUMNS($F:I)+3,FALSE),"Do not enter data")</f>
        <v>Other taxes payable by natural resource companies (116E)</v>
      </c>
      <c r="F46" s="15" t="s">
        <v>1480</v>
      </c>
      <c r="G46" s="245" t="s">
        <v>988</v>
      </c>
      <c r="H46" s="15" t="s">
        <v>2062</v>
      </c>
      <c r="I46" s="15" t="s">
        <v>1967</v>
      </c>
      <c r="J46" s="247">
        <v>0</v>
      </c>
      <c r="K46" s="38" t="s">
        <v>1099</v>
      </c>
      <c r="R46" s="220"/>
      <c r="T46" s="220"/>
    </row>
    <row r="47" spans="1:21" x14ac:dyDescent="0.35">
      <c r="B47" s="181" t="str">
        <f>IFERROR(VLOOKUP(Government_revenues_table[[#This Row],[GFS Classification]],Table6_GFS_codes_classification[],COLUMNS($F:F)+3,FALSE),"Do not enter data")</f>
        <v>Taxes (11E)</v>
      </c>
      <c r="C47" s="181" t="str">
        <f>IFERROR(VLOOKUP(Government_revenues_table[[#This Row],[GFS Classification]],Table6_GFS_codes_classification[],COLUMNS($F:G)+3,FALSE),"Do not enter data")</f>
        <v>Other taxes payable by natural resource companies (116E)</v>
      </c>
      <c r="D47" s="181" t="str">
        <f>IFERROR(VLOOKUP(Government_revenues_table[[#This Row],[GFS Classification]],Table6_GFS_codes_classification[],COLUMNS($F:H)+3,FALSE),"Do not enter data")</f>
        <v>Other taxes payable by natural resource companies (116E)</v>
      </c>
      <c r="E47" s="181" t="str">
        <f>IFERROR(VLOOKUP(Government_revenues_table[[#This Row],[GFS Classification]],Table6_GFS_codes_classification[],COLUMNS($F:I)+3,FALSE),"Do not enter data")</f>
        <v>Other taxes payable by natural resource companies (116E)</v>
      </c>
      <c r="F47" s="232" t="s">
        <v>1480</v>
      </c>
      <c r="G47" s="244" t="s">
        <v>1963</v>
      </c>
      <c r="H47" s="232" t="s">
        <v>2062</v>
      </c>
      <c r="I47" s="232" t="s">
        <v>1967</v>
      </c>
      <c r="J47" s="248">
        <v>0</v>
      </c>
      <c r="K47" s="38" t="s">
        <v>1099</v>
      </c>
      <c r="R47" s="220"/>
      <c r="T47" s="182"/>
    </row>
    <row r="48" spans="1:21" x14ac:dyDescent="0.35">
      <c r="B48" s="178" t="str">
        <f>IFERROR(VLOOKUP(Government_revenues_table[[#This Row],[GFS Classification]],Table6_GFS_codes_classification[],COLUMNS($F:F)+3,FALSE),"Do not enter data")</f>
        <v>Taxes (11E)</v>
      </c>
      <c r="C48" s="178" t="str">
        <f>IFERROR(VLOOKUP(Government_revenues_table[[#This Row],[GFS Classification]],Table6_GFS_codes_classification[],COLUMNS($F:G)+3,FALSE),"Do not enter data")</f>
        <v>Other taxes payable by natural resource companies (116E)</v>
      </c>
      <c r="D48" s="178" t="str">
        <f>IFERROR(VLOOKUP(Government_revenues_table[[#This Row],[GFS Classification]],Table6_GFS_codes_classification[],COLUMNS($F:H)+3,FALSE),"Do not enter data")</f>
        <v>Other taxes payable by natural resource companies (116E)</v>
      </c>
      <c r="E48" s="178" t="str">
        <f>IFERROR(VLOOKUP(Government_revenues_table[[#This Row],[GFS Classification]],Table6_GFS_codes_classification[],COLUMNS($F:I)+3,FALSE),"Do not enter data")</f>
        <v>Other taxes payable by natural resource companies (116E)</v>
      </c>
      <c r="F48" s="15" t="s">
        <v>1480</v>
      </c>
      <c r="G48" s="245" t="s">
        <v>2060</v>
      </c>
      <c r="H48" s="15" t="s">
        <v>2062</v>
      </c>
      <c r="I48" s="15" t="s">
        <v>1967</v>
      </c>
      <c r="J48" s="247">
        <v>0</v>
      </c>
      <c r="K48" s="38" t="s">
        <v>1099</v>
      </c>
      <c r="T48" s="182"/>
    </row>
    <row r="49" spans="1:11" x14ac:dyDescent="0.35">
      <c r="B49" s="178" t="str">
        <f>IFERROR(VLOOKUP(Government_revenues_table[[#This Row],[GFS Classification]],Table6_GFS_codes_classification[],COLUMNS($F:F)+3,FALSE),"Do not enter data")</f>
        <v>Taxes (11E)</v>
      </c>
      <c r="C49" s="178" t="str">
        <f>IFERROR(VLOOKUP(Government_revenues_table[[#This Row],[GFS Classification]],Table6_GFS_codes_classification[],COLUMNS($F:G)+3,FALSE),"Do not enter data")</f>
        <v>Other taxes payable by natural resource companies (116E)</v>
      </c>
      <c r="D49" s="178" t="str">
        <f>IFERROR(VLOOKUP(Government_revenues_table[[#This Row],[GFS Classification]],Table6_GFS_codes_classification[],COLUMNS($F:H)+3,FALSE),"Do not enter data")</f>
        <v>Other taxes payable by natural resource companies (116E)</v>
      </c>
      <c r="E49" s="178" t="str">
        <f>IFERROR(VLOOKUP(Government_revenues_table[[#This Row],[GFS Classification]],Table6_GFS_codes_classification[],COLUMNS($F:I)+3,FALSE),"Do not enter data")</f>
        <v>Other taxes payable by natural resource companies (116E)</v>
      </c>
      <c r="F49" s="232" t="s">
        <v>1480</v>
      </c>
      <c r="G49" s="244" t="s">
        <v>2130</v>
      </c>
      <c r="H49" s="232" t="s">
        <v>2063</v>
      </c>
      <c r="I49" s="232" t="s">
        <v>1967</v>
      </c>
      <c r="J49" s="248">
        <v>7500</v>
      </c>
      <c r="K49" s="38" t="s">
        <v>1099</v>
      </c>
    </row>
    <row r="50" spans="1:11" x14ac:dyDescent="0.35">
      <c r="B50" s="181" t="str">
        <f>IFERROR(VLOOKUP(Government_revenues_table[[#This Row],[GFS Classification]],Table6_GFS_codes_classification[],COLUMNS($F:F)+3,FALSE),"Do not enter data")</f>
        <v>Taxes (11E)</v>
      </c>
      <c r="C50" s="181" t="str">
        <f>IFERROR(VLOOKUP(Government_revenues_table[[#This Row],[GFS Classification]],Table6_GFS_codes_classification[],COLUMNS($F:G)+3,FALSE),"Do not enter data")</f>
        <v>Other taxes payable by natural resource companies (116E)</v>
      </c>
      <c r="D50" s="181" t="str">
        <f>IFERROR(VLOOKUP(Government_revenues_table[[#This Row],[GFS Classification]],Table6_GFS_codes_classification[],COLUMNS($F:H)+3,FALSE),"Do not enter data")</f>
        <v>Other taxes payable by natural resource companies (116E)</v>
      </c>
      <c r="E50" s="181" t="str">
        <f>IFERROR(VLOOKUP(Government_revenues_table[[#This Row],[GFS Classification]],Table6_GFS_codes_classification[],COLUMNS($F:I)+3,FALSE),"Do not enter data")</f>
        <v>Other taxes payable by natural resource companies (116E)</v>
      </c>
      <c r="F50" s="15" t="s">
        <v>1480</v>
      </c>
      <c r="G50" s="245" t="s">
        <v>988</v>
      </c>
      <c r="H50" s="15" t="s">
        <v>2063</v>
      </c>
      <c r="I50" s="15" t="s">
        <v>1967</v>
      </c>
      <c r="J50" s="230">
        <v>7000</v>
      </c>
      <c r="K50" s="38" t="s">
        <v>1099</v>
      </c>
    </row>
    <row r="51" spans="1:11" x14ac:dyDescent="0.35">
      <c r="B51" s="181" t="str">
        <f>IFERROR(VLOOKUP(Government_revenues_table[[#This Row],[GFS Classification]],Table6_GFS_codes_classification[],COLUMNS($F:F)+3,FALSE),"Do not enter data")</f>
        <v>Do not enter data</v>
      </c>
      <c r="C51" s="181" t="str">
        <f>IFERROR(VLOOKUP(Government_revenues_table[[#This Row],[GFS Classification]],Table6_GFS_codes_classification[],COLUMNS($F:G)+3,FALSE),"Do not enter data")</f>
        <v>Do not enter data</v>
      </c>
      <c r="D51" s="181" t="str">
        <f>IFERROR(VLOOKUP(Government_revenues_table[[#This Row],[GFS Classification]],Table6_GFS_codes_classification[],COLUMNS($F:H)+3,FALSE),"Do not enter data")</f>
        <v>Do not enter data</v>
      </c>
      <c r="E51" s="181" t="str">
        <f>IFERROR(VLOOKUP(Government_revenues_table[[#This Row],[GFS Classification]],Table6_GFS_codes_classification[],COLUMNS($F:I)+3,FALSE),"Do not enter data")</f>
        <v>Do not enter data</v>
      </c>
      <c r="F51" s="232" t="s">
        <v>2135</v>
      </c>
      <c r="G51" s="244" t="s">
        <v>988</v>
      </c>
      <c r="H51" s="232" t="s">
        <v>2140</v>
      </c>
      <c r="I51" s="232" t="s">
        <v>1967</v>
      </c>
      <c r="J51" s="230">
        <v>2034808</v>
      </c>
      <c r="K51" s="38" t="s">
        <v>1099</v>
      </c>
    </row>
    <row r="52" spans="1:11" x14ac:dyDescent="0.35">
      <c r="B52" s="181" t="str">
        <f>IFERROR(VLOOKUP(Government_revenues_table[[#This Row],[GFS Classification]],Table6_GFS_codes_classification[],COLUMNS($F:F)+3,FALSE),"Do not enter data")</f>
        <v>Other revenue (14E)</v>
      </c>
      <c r="C52" s="181" t="str">
        <f>IFERROR(VLOOKUP(Government_revenues_table[[#This Row],[GFS Classification]],Table6_GFS_codes_classification[],COLUMNS($F:G)+3,FALSE),"Do not enter data")</f>
        <v>Property income (141E)</v>
      </c>
      <c r="D52" s="181" t="str">
        <f>IFERROR(VLOOKUP(Government_revenues_table[[#This Row],[GFS Classification]],Table6_GFS_codes_classification[],COLUMNS($F:H)+3,FALSE),"Do not enter data")</f>
        <v>Rent (1415E)</v>
      </c>
      <c r="E52" s="181" t="str">
        <f>IFERROR(VLOOKUP(Government_revenues_table[[#This Row],[GFS Classification]],Table6_GFS_codes_classification[],COLUMNS($F:I)+3,FALSE),"Do not enter data")</f>
        <v>Royalties (1415E1)</v>
      </c>
      <c r="F52" s="281" t="s">
        <v>1511</v>
      </c>
      <c r="G52" s="287" t="s">
        <v>988</v>
      </c>
      <c r="H52" s="281" t="s">
        <v>1546</v>
      </c>
      <c r="I52" s="281" t="s">
        <v>2064</v>
      </c>
      <c r="J52" s="288">
        <v>92809533</v>
      </c>
      <c r="K52" s="38" t="s">
        <v>1099</v>
      </c>
    </row>
    <row r="53" spans="1:11" x14ac:dyDescent="0.35">
      <c r="B53" s="181" t="str">
        <f>IFERROR(VLOOKUP(Government_revenues_table[[#This Row],[GFS Classification]],Table6_GFS_codes_classification[],COLUMNS($F:F)+3,FALSE),"Do not enter data")</f>
        <v>Other revenue (14E)</v>
      </c>
      <c r="C53" s="181" t="str">
        <f>IFERROR(VLOOKUP(Government_revenues_table[[#This Row],[GFS Classification]],Table6_GFS_codes_classification[],COLUMNS($F:G)+3,FALSE),"Do not enter data")</f>
        <v>Property income (141E)</v>
      </c>
      <c r="D53" s="181" t="str">
        <f>IFERROR(VLOOKUP(Government_revenues_table[[#This Row],[GFS Classification]],Table6_GFS_codes_classification[],COLUMNS($F:H)+3,FALSE),"Do not enter data")</f>
        <v>Rent (1415E)</v>
      </c>
      <c r="E53" s="181" t="str">
        <f>IFERROR(VLOOKUP(Government_revenues_table[[#This Row],[GFS Classification]],Table6_GFS_codes_classification[],COLUMNS($F:I)+3,FALSE),"Do not enter data")</f>
        <v>Other rent payments (1415E5)</v>
      </c>
      <c r="F53" s="284" t="s">
        <v>1516</v>
      </c>
      <c r="G53" s="283" t="s">
        <v>988</v>
      </c>
      <c r="H53" s="284" t="s">
        <v>2037</v>
      </c>
      <c r="I53" s="284" t="s">
        <v>2064</v>
      </c>
      <c r="J53" s="285">
        <v>485407491</v>
      </c>
      <c r="K53" s="38" t="s">
        <v>1099</v>
      </c>
    </row>
    <row r="54" spans="1:11" x14ac:dyDescent="0.35">
      <c r="B54" s="181" t="str">
        <f>IFERROR(VLOOKUP(Government_revenues_table[[#This Row],[GFS Classification]],Table6_GFS_codes_classification[],COLUMNS($F:F)+3,FALSE),"Do not enter data")</f>
        <v>Other revenue (14E)</v>
      </c>
      <c r="C54" s="181" t="str">
        <f>IFERROR(VLOOKUP(Government_revenues_table[[#This Row],[GFS Classification]],Table6_GFS_codes_classification[],COLUMNS($F:G)+3,FALSE),"Do not enter data")</f>
        <v>Property income (141E)</v>
      </c>
      <c r="D54" s="181" t="str">
        <f>IFERROR(VLOOKUP(Government_revenues_table[[#This Row],[GFS Classification]],Table6_GFS_codes_classification[],COLUMNS($F:H)+3,FALSE),"Do not enter data")</f>
        <v>Rent (1415E)</v>
      </c>
      <c r="E54" s="181" t="str">
        <f>IFERROR(VLOOKUP(Government_revenues_table[[#This Row],[GFS Classification]],Table6_GFS_codes_classification[],COLUMNS($F:I)+3,FALSE),"Do not enter data")</f>
        <v>Other rent payments (1415E5)</v>
      </c>
      <c r="F54" s="281" t="s">
        <v>1516</v>
      </c>
      <c r="G54" s="287" t="s">
        <v>1496</v>
      </c>
      <c r="H54" s="281" t="s">
        <v>2037</v>
      </c>
      <c r="I54" s="281" t="s">
        <v>2064</v>
      </c>
      <c r="J54" s="288">
        <v>308580000</v>
      </c>
      <c r="K54" s="38" t="s">
        <v>1099</v>
      </c>
    </row>
    <row r="55" spans="1:11" x14ac:dyDescent="0.35">
      <c r="A55" s="281"/>
      <c r="B55" s="291" t="str">
        <f>IFERROR(VLOOKUP(Government_revenues_table[[#This Row],[GFS Classification]],Table6_GFS_codes_classification[],COLUMNS($F:F)+3,FALSE),"Do not enter data")</f>
        <v>Do not enter data</v>
      </c>
      <c r="C55" s="291" t="str">
        <f>IFERROR(VLOOKUP(Government_revenues_table[[#This Row],[GFS Classification]],Table6_GFS_codes_classification[],COLUMNS($F:G)+3,FALSE),"Do not enter data")</f>
        <v>Do not enter data</v>
      </c>
      <c r="D55" s="291" t="str">
        <f>IFERROR(VLOOKUP(Government_revenues_table[[#This Row],[GFS Classification]],Table6_GFS_codes_classification[],COLUMNS($F:H)+3,FALSE),"Do not enter data")</f>
        <v>Do not enter data</v>
      </c>
      <c r="E55" s="291" t="str">
        <f>IFERROR(VLOOKUP(Government_revenues_table[[#This Row],[GFS Classification]],Table6_GFS_codes_classification[],COLUMNS($F:I)+3,FALSE),"Do not enter data")</f>
        <v>Do not enter data</v>
      </c>
      <c r="F55" s="284" t="s">
        <v>2135</v>
      </c>
      <c r="G55" s="283" t="s">
        <v>988</v>
      </c>
      <c r="H55" s="284" t="s">
        <v>2136</v>
      </c>
      <c r="I55" s="284" t="s">
        <v>2064</v>
      </c>
      <c r="J55" s="285">
        <v>2055145</v>
      </c>
      <c r="K55" s="38" t="s">
        <v>1099</v>
      </c>
    </row>
    <row r="56" spans="1:11" x14ac:dyDescent="0.35">
      <c r="A56" s="281"/>
      <c r="B56" s="291" t="str">
        <f>IFERROR(VLOOKUP(Government_revenues_table[[#This Row],[GFS Classification]],Table6_GFS_codes_classification[],COLUMNS($F:F)+3,FALSE),"Do not enter data")</f>
        <v>Do not enter data</v>
      </c>
      <c r="C56" s="291" t="str">
        <f>IFERROR(VLOOKUP(Government_revenues_table[[#This Row],[GFS Classification]],Table6_GFS_codes_classification[],COLUMNS($F:G)+3,FALSE),"Do not enter data")</f>
        <v>Do not enter data</v>
      </c>
      <c r="D56" s="291" t="str">
        <f>IFERROR(VLOOKUP(Government_revenues_table[[#This Row],[GFS Classification]],Table6_GFS_codes_classification[],COLUMNS($F:H)+3,FALSE),"Do not enter data")</f>
        <v>Do not enter data</v>
      </c>
      <c r="E56" s="291" t="str">
        <f>IFERROR(VLOOKUP(Government_revenues_table[[#This Row],[GFS Classification]],Table6_GFS_codes_classification[],COLUMNS($F:I)+3,FALSE),"Do not enter data")</f>
        <v>Do not enter data</v>
      </c>
      <c r="F56" s="15" t="s">
        <v>2135</v>
      </c>
      <c r="G56" s="245" t="s">
        <v>2130</v>
      </c>
      <c r="H56" s="15" t="s">
        <v>2136</v>
      </c>
      <c r="I56" s="15" t="s">
        <v>2064</v>
      </c>
      <c r="J56" s="230">
        <v>0</v>
      </c>
      <c r="K56" s="38" t="s">
        <v>1099</v>
      </c>
    </row>
    <row r="57" spans="1:11" x14ac:dyDescent="0.35">
      <c r="B57" s="181" t="str">
        <f>IFERROR(VLOOKUP(Government_revenues_table[[#This Row],[GFS Classification]],Table6_GFS_codes_classification[],COLUMNS($F:F)+3,FALSE),"Do not enter data")</f>
        <v>Other revenue (14E)</v>
      </c>
      <c r="C57" s="181" t="str">
        <f>IFERROR(VLOOKUP(Government_revenues_table[[#This Row],[GFS Classification]],Table6_GFS_codes_classification[],COLUMNS($F:G)+3,FALSE),"Do not enter data")</f>
        <v>Sales of goods and services (142E)</v>
      </c>
      <c r="D57" s="181" t="str">
        <f>IFERROR(VLOOKUP(Government_revenues_table[[#This Row],[GFS Classification]],Table6_GFS_codes_classification[],COLUMNS($F:H)+3,FALSE),"Do not enter data")</f>
        <v>Administrative fees for government services (1422E)</v>
      </c>
      <c r="E57" s="181" t="str">
        <f>IFERROR(VLOOKUP(Government_revenues_table[[#This Row],[GFS Classification]],Table6_GFS_codes_classification[],COLUMNS($F:I)+3,FALSE),"Do not enter data")</f>
        <v>Administrative fees for government services (1422E)</v>
      </c>
      <c r="F57" s="284" t="s">
        <v>1514</v>
      </c>
      <c r="G57" s="283" t="s">
        <v>988</v>
      </c>
      <c r="H57" s="284" t="s">
        <v>2038</v>
      </c>
      <c r="I57" s="284" t="s">
        <v>2064</v>
      </c>
      <c r="J57" s="285">
        <v>199700</v>
      </c>
      <c r="K57" s="38" t="s">
        <v>1099</v>
      </c>
    </row>
    <row r="58" spans="1:11" x14ac:dyDescent="0.35">
      <c r="B58" s="181" t="str">
        <f>IFERROR(VLOOKUP(Government_revenues_table[[#This Row],[GFS Classification]],Table6_GFS_codes_classification[],COLUMNS($F:F)+3,FALSE),"Do not enter data")</f>
        <v>Other revenue (14E)</v>
      </c>
      <c r="C58" s="181" t="str">
        <f>IFERROR(VLOOKUP(Government_revenues_table[[#This Row],[GFS Classification]],Table6_GFS_codes_classification[],COLUMNS($F:G)+3,FALSE),"Do not enter data")</f>
        <v>Sales of goods and services (142E)</v>
      </c>
      <c r="D58" s="181" t="str">
        <f>IFERROR(VLOOKUP(Government_revenues_table[[#This Row],[GFS Classification]],Table6_GFS_codes_classification[],COLUMNS($F:H)+3,FALSE),"Do not enter data")</f>
        <v>Administrative fees for government services (1422E)</v>
      </c>
      <c r="E58" s="181" t="str">
        <f>IFERROR(VLOOKUP(Government_revenues_table[[#This Row],[GFS Classification]],Table6_GFS_codes_classification[],COLUMNS($F:I)+3,FALSE),"Do not enter data")</f>
        <v>Administrative fees for government services (1422E)</v>
      </c>
      <c r="F58" s="281" t="s">
        <v>1514</v>
      </c>
      <c r="G58" s="287" t="s">
        <v>1496</v>
      </c>
      <c r="H58" s="281" t="s">
        <v>2038</v>
      </c>
      <c r="I58" s="281" t="s">
        <v>2064</v>
      </c>
      <c r="J58" s="288">
        <v>2187750</v>
      </c>
      <c r="K58" s="38" t="s">
        <v>1099</v>
      </c>
    </row>
    <row r="59" spans="1:11" x14ac:dyDescent="0.35">
      <c r="B59" s="181" t="str">
        <f>IFERROR(VLOOKUP(Government_revenues_table[[#This Row],[GFS Classification]],Table6_GFS_codes_classification[],COLUMNS($F:F)+3,FALSE),"Do not enter data")</f>
        <v>Other revenue (14E)</v>
      </c>
      <c r="C59" s="181" t="str">
        <f>IFERROR(VLOOKUP(Government_revenues_table[[#This Row],[GFS Classification]],Table6_GFS_codes_classification[],COLUMNS($F:G)+3,FALSE),"Do not enter data")</f>
        <v>Sales of goods and services (142E)</v>
      </c>
      <c r="D59" s="181" t="str">
        <f>IFERROR(VLOOKUP(Government_revenues_table[[#This Row],[GFS Classification]],Table6_GFS_codes_classification[],COLUMNS($F:H)+3,FALSE),"Do not enter data")</f>
        <v>Administrative fees for government services (1422E)</v>
      </c>
      <c r="E59" s="181" t="str">
        <f>IFERROR(VLOOKUP(Government_revenues_table[[#This Row],[GFS Classification]],Table6_GFS_codes_classification[],COLUMNS($F:I)+3,FALSE),"Do not enter data")</f>
        <v>Administrative fees for government services (1422E)</v>
      </c>
      <c r="F59" s="281" t="s">
        <v>1514</v>
      </c>
      <c r="G59" s="287" t="s">
        <v>988</v>
      </c>
      <c r="H59" s="281" t="s">
        <v>2044</v>
      </c>
      <c r="I59" s="281" t="s">
        <v>2064</v>
      </c>
      <c r="J59" s="288">
        <v>208000</v>
      </c>
      <c r="K59" s="38" t="s">
        <v>1099</v>
      </c>
    </row>
    <row r="60" spans="1:11" x14ac:dyDescent="0.35">
      <c r="B60" s="181" t="str">
        <f>IFERROR(VLOOKUP(Government_revenues_table[[#This Row],[GFS Classification]],Table6_GFS_codes_classification[],COLUMNS($F:F)+3,FALSE),"Do not enter data")</f>
        <v>Other revenue (14E)</v>
      </c>
      <c r="C60" s="181" t="str">
        <f>IFERROR(VLOOKUP(Government_revenues_table[[#This Row],[GFS Classification]],Table6_GFS_codes_classification[],COLUMNS($F:G)+3,FALSE),"Do not enter data")</f>
        <v>Sales of goods and services (142E)</v>
      </c>
      <c r="D60" s="181" t="str">
        <f>IFERROR(VLOOKUP(Government_revenues_table[[#This Row],[GFS Classification]],Table6_GFS_codes_classification[],COLUMNS($F:H)+3,FALSE),"Do not enter data")</f>
        <v>Administrative fees for government services (1422E)</v>
      </c>
      <c r="E60" s="181" t="str">
        <f>IFERROR(VLOOKUP(Government_revenues_table[[#This Row],[GFS Classification]],Table6_GFS_codes_classification[],COLUMNS($F:I)+3,FALSE),"Do not enter data")</f>
        <v>Administrative fees for government services (1422E)</v>
      </c>
      <c r="F60" s="281" t="s">
        <v>1514</v>
      </c>
      <c r="G60" s="287" t="s">
        <v>1496</v>
      </c>
      <c r="H60" s="281" t="s">
        <v>2044</v>
      </c>
      <c r="I60" s="281" t="s">
        <v>2064</v>
      </c>
      <c r="J60" s="288">
        <v>20850000</v>
      </c>
      <c r="K60" s="38" t="s">
        <v>1099</v>
      </c>
    </row>
    <row r="61" spans="1:11" x14ac:dyDescent="0.35">
      <c r="B61" s="181" t="str">
        <f>IFERROR(VLOOKUP(Government_revenues_table[[#This Row],[GFS Classification]],Table6_GFS_codes_classification[],COLUMNS($F:F)+3,FALSE),"Do not enter data")</f>
        <v>Taxes (11E)</v>
      </c>
      <c r="C61" s="181" t="str">
        <f>IFERROR(VLOOKUP(Government_revenues_table[[#This Row],[GFS Classification]],Table6_GFS_codes_classification[],COLUMNS($F:G)+3,FALSE),"Do not enter data")</f>
        <v>Taxes on goods and services (114E)</v>
      </c>
      <c r="D61" s="181" t="str">
        <f>IFERROR(VLOOKUP(Government_revenues_table[[#This Row],[GFS Classification]],Table6_GFS_codes_classification[],COLUMNS($F:H)+3,FALSE),"Do not enter data")</f>
        <v>Taxes on use of goods/permission to use goods or perform activities (1145E)</v>
      </c>
      <c r="E61" s="181" t="str">
        <f>IFERROR(VLOOKUP(Government_revenues_table[[#This Row],[GFS Classification]],Table6_GFS_codes_classification[],COLUMNS($F:I)+3,FALSE),"Do not enter data")</f>
        <v>Licence fees (114521E)</v>
      </c>
      <c r="F61" s="281" t="s">
        <v>1531</v>
      </c>
      <c r="G61" s="287" t="s">
        <v>988</v>
      </c>
      <c r="H61" s="281" t="s">
        <v>2143</v>
      </c>
      <c r="I61" s="281" t="s">
        <v>2064</v>
      </c>
      <c r="J61" s="288">
        <v>296800</v>
      </c>
      <c r="K61" s="38" t="s">
        <v>1099</v>
      </c>
    </row>
    <row r="62" spans="1:11" x14ac:dyDescent="0.35">
      <c r="B62" s="181" t="str">
        <f>IFERROR(VLOOKUP(Government_revenues_table[[#This Row],[GFS Classification]],Table6_GFS_codes_classification[],COLUMNS($F:F)+3,FALSE),"Do not enter data")</f>
        <v>Taxes (11E)</v>
      </c>
      <c r="C62" s="181" t="str">
        <f>IFERROR(VLOOKUP(Government_revenues_table[[#This Row],[GFS Classification]],Table6_GFS_codes_classification[],COLUMNS($F:G)+3,FALSE),"Do not enter data")</f>
        <v>Taxes on goods and services (114E)</v>
      </c>
      <c r="D62" s="181" t="str">
        <f>IFERROR(VLOOKUP(Government_revenues_table[[#This Row],[GFS Classification]],Table6_GFS_codes_classification[],COLUMNS($F:H)+3,FALSE),"Do not enter data")</f>
        <v>Taxes on use of goods/permission to use goods or perform activities (1145E)</v>
      </c>
      <c r="E62" s="181" t="str">
        <f>IFERROR(VLOOKUP(Government_revenues_table[[#This Row],[GFS Classification]],Table6_GFS_codes_classification[],COLUMNS($F:I)+3,FALSE),"Do not enter data")</f>
        <v>Licence fees (114521E)</v>
      </c>
      <c r="F62" s="281" t="s">
        <v>1531</v>
      </c>
      <c r="G62" s="287" t="s">
        <v>2130</v>
      </c>
      <c r="H62" s="281" t="s">
        <v>2143</v>
      </c>
      <c r="I62" s="281" t="s">
        <v>2064</v>
      </c>
      <c r="J62" s="288">
        <v>8000</v>
      </c>
      <c r="K62" s="38" t="s">
        <v>1099</v>
      </c>
    </row>
    <row r="63" spans="1:11" x14ac:dyDescent="0.35">
      <c r="B63" s="181" t="str">
        <f>IFERROR(VLOOKUP(Government_revenues_table[[#This Row],[GFS Classification]],Table6_GFS_codes_classification[],COLUMNS($F:F)+3,FALSE),"Do not enter data")</f>
        <v>Other revenue (14E)</v>
      </c>
      <c r="C63" s="181" t="str">
        <f>IFERROR(VLOOKUP(Government_revenues_table[[#This Row],[GFS Classification]],Table6_GFS_codes_classification[],COLUMNS($F:G)+3,FALSE),"Do not enter data")</f>
        <v>Sales of goods and services (142E)</v>
      </c>
      <c r="D63" s="181" t="str">
        <f>IFERROR(VLOOKUP(Government_revenues_table[[#This Row],[GFS Classification]],Table6_GFS_codes_classification[],COLUMNS($F:H)+3,FALSE),"Do not enter data")</f>
        <v>Administrative fees for government services (1422E)</v>
      </c>
      <c r="E63" s="181" t="str">
        <f>IFERROR(VLOOKUP(Government_revenues_table[[#This Row],[GFS Classification]],Table6_GFS_codes_classification[],COLUMNS($F:I)+3,FALSE),"Do not enter data")</f>
        <v>Administrative fees for government services (1422E)</v>
      </c>
      <c r="F63" s="311" t="s">
        <v>1514</v>
      </c>
      <c r="G63" s="312" t="s">
        <v>1496</v>
      </c>
      <c r="H63" s="311" t="s">
        <v>2134</v>
      </c>
      <c r="I63" s="311" t="s">
        <v>2064</v>
      </c>
      <c r="J63" s="313">
        <v>30935024</v>
      </c>
      <c r="K63" s="38" t="s">
        <v>1099</v>
      </c>
    </row>
    <row r="64" spans="1:11" x14ac:dyDescent="0.35">
      <c r="B64" s="181" t="str">
        <f>IFERROR(VLOOKUP(Government_revenues_table[[#This Row],[GFS Classification]],Table6_GFS_codes_classification[],COLUMNS($F:F)+3,FALSE),"Do not enter data")</f>
        <v>Taxes (11E)</v>
      </c>
      <c r="C64" s="181" t="str">
        <f>IFERROR(VLOOKUP(Government_revenues_table[[#This Row],[GFS Classification]],Table6_GFS_codes_classification[],COLUMNS($F:G)+3,FALSE),"Do not enter data")</f>
        <v>Other taxes payable by natural resource companies (116E)</v>
      </c>
      <c r="D64" s="181" t="str">
        <f>IFERROR(VLOOKUP(Government_revenues_table[[#This Row],[GFS Classification]],Table6_GFS_codes_classification[],COLUMNS($F:H)+3,FALSE),"Do not enter data")</f>
        <v>Other taxes payable by natural resource companies (116E)</v>
      </c>
      <c r="E64" s="181" t="str">
        <f>IFERROR(VLOOKUP(Government_revenues_table[[#This Row],[GFS Classification]],Table6_GFS_codes_classification[],COLUMNS($F:I)+3,FALSE),"Do not enter data")</f>
        <v>Other taxes payable by natural resource companies (116E)</v>
      </c>
      <c r="F64" s="15" t="s">
        <v>1480</v>
      </c>
      <c r="G64" s="245" t="s">
        <v>988</v>
      </c>
      <c r="H64" s="15" t="s">
        <v>2065</v>
      </c>
      <c r="I64" s="15" t="s">
        <v>2064</v>
      </c>
      <c r="J64" s="230">
        <v>2088347</v>
      </c>
      <c r="K64" s="38" t="s">
        <v>1099</v>
      </c>
    </row>
    <row r="65" spans="2:11" x14ac:dyDescent="0.35">
      <c r="B65" s="181" t="str">
        <f>IFERROR(VLOOKUP(Government_revenues_table[[#This Row],[GFS Classification]],Table6_GFS_codes_classification[],COLUMNS($F:F)+3,FALSE),"Do not enter data")</f>
        <v>Taxes (11E)</v>
      </c>
      <c r="C65" s="181" t="str">
        <f>IFERROR(VLOOKUP(Government_revenues_table[[#This Row],[GFS Classification]],Table6_GFS_codes_classification[],COLUMNS($F:G)+3,FALSE),"Do not enter data")</f>
        <v>Other taxes payable by natural resource companies (116E)</v>
      </c>
      <c r="D65" s="181" t="str">
        <f>IFERROR(VLOOKUP(Government_revenues_table[[#This Row],[GFS Classification]],Table6_GFS_codes_classification[],COLUMNS($F:H)+3,FALSE),"Do not enter data")</f>
        <v>Other taxes payable by natural resource companies (116E)</v>
      </c>
      <c r="E65" s="181" t="str">
        <f>IFERROR(VLOOKUP(Government_revenues_table[[#This Row],[GFS Classification]],Table6_GFS_codes_classification[],COLUMNS($F:I)+3,FALSE),"Do not enter data")</f>
        <v>Other taxes payable by natural resource companies (116E)</v>
      </c>
      <c r="F65" s="15" t="s">
        <v>1480</v>
      </c>
      <c r="G65" s="245" t="s">
        <v>1496</v>
      </c>
      <c r="H65" s="15" t="s">
        <v>2065</v>
      </c>
      <c r="I65" s="15" t="s">
        <v>2064</v>
      </c>
      <c r="J65" s="230">
        <v>166800000</v>
      </c>
      <c r="K65" s="38" t="s">
        <v>1099</v>
      </c>
    </row>
    <row r="66" spans="2:11" x14ac:dyDescent="0.35">
      <c r="B66" s="181" t="str">
        <f>IFERROR(VLOOKUP(Government_revenues_table[[#This Row],[GFS Classification]],Table6_GFS_codes_classification[],COLUMNS($F:F)+3,FALSE),"Do not enter data")</f>
        <v>Other revenue (14E)</v>
      </c>
      <c r="C66" s="181" t="str">
        <f>IFERROR(VLOOKUP(Government_revenues_table[[#This Row],[GFS Classification]],Table6_GFS_codes_classification[],COLUMNS($F:G)+3,FALSE),"Do not enter data")</f>
        <v>Sales of goods and services (142E)</v>
      </c>
      <c r="D66" s="181" t="str">
        <f>IFERROR(VLOOKUP(Government_revenues_table[[#This Row],[GFS Classification]],Table6_GFS_codes_classification[],COLUMNS($F:H)+3,FALSE),"Do not enter data")</f>
        <v>Administrative fees for government services (1422E)</v>
      </c>
      <c r="E66" s="181" t="str">
        <f>IFERROR(VLOOKUP(Government_revenues_table[[#This Row],[GFS Classification]],Table6_GFS_codes_classification[],COLUMNS($F:I)+3,FALSE),"Do not enter data")</f>
        <v>Administrative fees for government services (1422E)</v>
      </c>
      <c r="F66" s="281" t="s">
        <v>1514</v>
      </c>
      <c r="G66" s="245" t="s">
        <v>1496</v>
      </c>
      <c r="H66" s="15" t="s">
        <v>2145</v>
      </c>
      <c r="I66" s="15" t="s">
        <v>2064</v>
      </c>
      <c r="J66" s="230">
        <v>102165000</v>
      </c>
      <c r="K66" s="228" t="s">
        <v>1099</v>
      </c>
    </row>
    <row r="67" spans="2:11" x14ac:dyDescent="0.35">
      <c r="B67" s="181" t="str">
        <f>IFERROR(VLOOKUP(Government_revenues_table[[#This Row],[GFS Classification]],Table6_GFS_codes_classification[],COLUMNS($F:F)+3,FALSE),"Do not enter data")</f>
        <v>Other revenue (14E)</v>
      </c>
      <c r="C67" s="181" t="str">
        <f>IFERROR(VLOOKUP(Government_revenues_table[[#This Row],[GFS Classification]],Table6_GFS_codes_classification[],COLUMNS($F:G)+3,FALSE),"Do not enter data")</f>
        <v>Property income (141E)</v>
      </c>
      <c r="D67" s="181" t="str">
        <f>IFERROR(VLOOKUP(Government_revenues_table[[#This Row],[GFS Classification]],Table6_GFS_codes_classification[],COLUMNS($F:H)+3,FALSE),"Do not enter data")</f>
        <v>Rent (1415E)</v>
      </c>
      <c r="E67" s="181" t="str">
        <f>IFERROR(VLOOKUP(Government_revenues_table[[#This Row],[GFS Classification]],Table6_GFS_codes_classification[],COLUMNS($F:I)+3,FALSE),"Do not enter data")</f>
        <v>Royalties (1415E1)</v>
      </c>
      <c r="F67" s="282" t="s">
        <v>1511</v>
      </c>
      <c r="G67" s="283" t="s">
        <v>2130</v>
      </c>
      <c r="H67" s="284" t="s">
        <v>1546</v>
      </c>
      <c r="I67" s="284" t="s">
        <v>1968</v>
      </c>
      <c r="J67" s="288">
        <v>5222652891</v>
      </c>
      <c r="K67" s="38" t="s">
        <v>1099</v>
      </c>
    </row>
    <row r="68" spans="2:11" x14ac:dyDescent="0.35">
      <c r="B68" s="181" t="str">
        <f>IFERROR(VLOOKUP(Government_revenues_table[[#This Row],[GFS Classification]],Table6_GFS_codes_classification[],COLUMNS($F:F)+3,FALSE),"Do not enter data")</f>
        <v>Other revenue (14E)</v>
      </c>
      <c r="C68" s="181" t="str">
        <f>IFERROR(VLOOKUP(Government_revenues_table[[#This Row],[GFS Classification]],Table6_GFS_codes_classification[],COLUMNS($F:G)+3,FALSE),"Do not enter data")</f>
        <v>Property income (141E)</v>
      </c>
      <c r="D68" s="181" t="str">
        <f>IFERROR(VLOOKUP(Government_revenues_table[[#This Row],[GFS Classification]],Table6_GFS_codes_classification[],COLUMNS($F:H)+3,FALSE),"Do not enter data")</f>
        <v>Rent (1415E)</v>
      </c>
      <c r="E68" s="181" t="str">
        <f>IFERROR(VLOOKUP(Government_revenues_table[[#This Row],[GFS Classification]],Table6_GFS_codes_classification[],COLUMNS($F:I)+3,FALSE),"Do not enter data")</f>
        <v>Royalties (1415E1)</v>
      </c>
      <c r="F68" s="15" t="s">
        <v>1511</v>
      </c>
      <c r="G68" s="245" t="s">
        <v>988</v>
      </c>
      <c r="H68" s="15" t="s">
        <v>1546</v>
      </c>
      <c r="I68" s="15" t="s">
        <v>1968</v>
      </c>
      <c r="J68" s="230">
        <v>398537021</v>
      </c>
      <c r="K68" s="38" t="s">
        <v>1099</v>
      </c>
    </row>
    <row r="69" spans="2:11" x14ac:dyDescent="0.35">
      <c r="B69" s="181" t="str">
        <f>IFERROR(VLOOKUP(Government_revenues_table[[#This Row],[GFS Classification]],Table6_GFS_codes_classification[],COLUMNS($F:F)+3,FALSE),"Do not enter data")</f>
        <v>Other revenue (14E)</v>
      </c>
      <c r="C69" s="181" t="str">
        <f>IFERROR(VLOOKUP(Government_revenues_table[[#This Row],[GFS Classification]],Table6_GFS_codes_classification[],COLUMNS($F:G)+3,FALSE),"Do not enter data")</f>
        <v>Sales of goods and services (142E)</v>
      </c>
      <c r="D69" s="181" t="str">
        <f>IFERROR(VLOOKUP(Government_revenues_table[[#This Row],[GFS Classification]],Table6_GFS_codes_classification[],COLUMNS($F:H)+3,FALSE),"Do not enter data")</f>
        <v>Administrative fees for government services (1422E)</v>
      </c>
      <c r="E69" s="181" t="str">
        <f>IFERROR(VLOOKUP(Government_revenues_table[[#This Row],[GFS Classification]],Table6_GFS_codes_classification[],COLUMNS($F:I)+3,FALSE),"Do not enter data")</f>
        <v>Administrative fees for government services (1422E)</v>
      </c>
      <c r="F69" s="286" t="s">
        <v>1514</v>
      </c>
      <c r="G69" s="287" t="s">
        <v>988</v>
      </c>
      <c r="H69" s="281" t="s">
        <v>2042</v>
      </c>
      <c r="I69" s="281" t="s">
        <v>1968</v>
      </c>
      <c r="J69" s="288">
        <v>39170405</v>
      </c>
      <c r="K69" s="38" t="s">
        <v>1099</v>
      </c>
    </row>
    <row r="70" spans="2:11" x14ac:dyDescent="0.35">
      <c r="B70" s="181" t="str">
        <f>IFERROR(VLOOKUP(Government_revenues_table[[#This Row],[GFS Classification]],Table6_GFS_codes_classification[],COLUMNS($F:F)+3,FALSE),"Do not enter data")</f>
        <v>Other revenue (14E)</v>
      </c>
      <c r="C70" s="181" t="str">
        <f>IFERROR(VLOOKUP(Government_revenues_table[[#This Row],[GFS Classification]],Table6_GFS_codes_classification[],COLUMNS($F:G)+3,FALSE),"Do not enter data")</f>
        <v>Sales of goods and services (142E)</v>
      </c>
      <c r="D70" s="181" t="str">
        <f>IFERROR(VLOOKUP(Government_revenues_table[[#This Row],[GFS Classification]],Table6_GFS_codes_classification[],COLUMNS($F:H)+3,FALSE),"Do not enter data")</f>
        <v>Administrative fees for government services (1422E)</v>
      </c>
      <c r="E70" s="181" t="str">
        <f>IFERROR(VLOOKUP(Government_revenues_table[[#This Row],[GFS Classification]],Table6_GFS_codes_classification[],COLUMNS($F:I)+3,FALSE),"Do not enter data")</f>
        <v>Administrative fees for government services (1422E)</v>
      </c>
      <c r="F70" s="286" t="s">
        <v>1514</v>
      </c>
      <c r="G70" s="287" t="s">
        <v>988</v>
      </c>
      <c r="H70" s="281" t="s">
        <v>2043</v>
      </c>
      <c r="I70" s="281" t="s">
        <v>1968</v>
      </c>
      <c r="J70" s="288">
        <v>476280</v>
      </c>
      <c r="K70" s="38" t="s">
        <v>1099</v>
      </c>
    </row>
    <row r="71" spans="2:11" x14ac:dyDescent="0.35">
      <c r="B71" s="181" t="str">
        <f>IFERROR(VLOOKUP(Government_revenues_table[[#This Row],[GFS Classification]],Table6_GFS_codes_classification[],COLUMNS($F:F)+3,FALSE),"Do not enter data")</f>
        <v>Other revenue (14E)</v>
      </c>
      <c r="C71" s="181" t="str">
        <f>IFERROR(VLOOKUP(Government_revenues_table[[#This Row],[GFS Classification]],Table6_GFS_codes_classification[],COLUMNS($F:G)+3,FALSE),"Do not enter data")</f>
        <v>Sales of goods and services (142E)</v>
      </c>
      <c r="D71" s="181" t="str">
        <f>IFERROR(VLOOKUP(Government_revenues_table[[#This Row],[GFS Classification]],Table6_GFS_codes_classification[],COLUMNS($F:H)+3,FALSE),"Do not enter data")</f>
        <v>Administrative fees for government services (1422E)</v>
      </c>
      <c r="E71" s="181" t="str">
        <f>IFERROR(VLOOKUP(Government_revenues_table[[#This Row],[GFS Classification]],Table6_GFS_codes_classification[],COLUMNS($F:I)+3,FALSE),"Do not enter data")</f>
        <v>Administrative fees for government services (1422E)</v>
      </c>
      <c r="F71" s="286" t="s">
        <v>1514</v>
      </c>
      <c r="G71" s="287" t="s">
        <v>2130</v>
      </c>
      <c r="H71" s="281" t="s">
        <v>2043</v>
      </c>
      <c r="I71" s="281" t="s">
        <v>1968</v>
      </c>
      <c r="J71" s="288">
        <v>9582000</v>
      </c>
      <c r="K71" s="38" t="s">
        <v>1099</v>
      </c>
    </row>
    <row r="72" spans="2:11" x14ac:dyDescent="0.35">
      <c r="B72" s="181" t="str">
        <f>IFERROR(VLOOKUP(Government_revenues_table[[#This Row],[GFS Classification]],Table6_GFS_codes_classification[],COLUMNS($F:F)+3,FALSE),"Do not enter data")</f>
        <v>Taxes (11E)</v>
      </c>
      <c r="C72" s="181" t="str">
        <f>IFERROR(VLOOKUP(Government_revenues_table[[#This Row],[GFS Classification]],Table6_GFS_codes_classification[],COLUMNS($F:G)+3,FALSE),"Do not enter data")</f>
        <v>Taxes on income, profits and capital gains (111E)</v>
      </c>
      <c r="D72" s="181" t="str">
        <f>IFERROR(VLOOKUP(Government_revenues_table[[#This Row],[GFS Classification]],Table6_GFS_codes_classification[],COLUMNS($F:H)+3,FALSE),"Do not enter data")</f>
        <v>Ordinary taxes on income, profits and capital gains (1112E1)</v>
      </c>
      <c r="E72" s="181" t="str">
        <f>IFERROR(VLOOKUP(Government_revenues_table[[#This Row],[GFS Classification]],Table6_GFS_codes_classification[],COLUMNS($F:I)+3,FALSE),"Do not enter data")</f>
        <v>Ordinary taxes on income, profits and capital gains (1112E1)</v>
      </c>
      <c r="F72" s="286" t="s">
        <v>1522</v>
      </c>
      <c r="G72" s="287" t="s">
        <v>1496</v>
      </c>
      <c r="H72" s="281" t="s">
        <v>2017</v>
      </c>
      <c r="I72" s="281" t="s">
        <v>1967</v>
      </c>
      <c r="J72" s="288">
        <v>0</v>
      </c>
      <c r="K72" s="228"/>
    </row>
    <row r="73" spans="2:11" x14ac:dyDescent="0.35">
      <c r="B73" s="181" t="str">
        <f>IFERROR(VLOOKUP(Government_revenues_table[[#This Row],[GFS Classification]],Table6_GFS_codes_classification[],COLUMNS($F:F)+3,FALSE),"Do not enter data")</f>
        <v>Other revenue (14E)</v>
      </c>
      <c r="C73" s="181" t="str">
        <f>IFERROR(VLOOKUP(Government_revenues_table[[#This Row],[GFS Classification]],Table6_GFS_codes_classification[],COLUMNS($F:G)+3,FALSE),"Do not enter data")</f>
        <v>Property income (141E)</v>
      </c>
      <c r="D73" s="181" t="str">
        <f>IFERROR(VLOOKUP(Government_revenues_table[[#This Row],[GFS Classification]],Table6_GFS_codes_classification[],COLUMNS($F:H)+3,FALSE),"Do not enter data")</f>
        <v>Rent (1415E)</v>
      </c>
      <c r="E73" s="181" t="str">
        <f>IFERROR(VLOOKUP(Government_revenues_table[[#This Row],[GFS Classification]],Table6_GFS_codes_classification[],COLUMNS($F:I)+3,FALSE),"Do not enter data")</f>
        <v>Royalties (1415E1)</v>
      </c>
      <c r="F73" s="314" t="s">
        <v>1511</v>
      </c>
      <c r="G73" s="312" t="s">
        <v>988</v>
      </c>
      <c r="H73" s="311" t="s">
        <v>1546</v>
      </c>
      <c r="I73" s="311" t="s">
        <v>1970</v>
      </c>
      <c r="J73" s="313">
        <v>643357000</v>
      </c>
      <c r="K73" s="38" t="s">
        <v>1099</v>
      </c>
    </row>
    <row r="74" spans="2:11" x14ac:dyDescent="0.35">
      <c r="B74" s="181" t="str">
        <f>IFERROR(VLOOKUP(Government_revenues_table[[#This Row],[GFS Classification]],Table6_GFS_codes_classification[],COLUMNS($F:F)+3,FALSE),"Do not enter data")</f>
        <v>Taxes (11E)</v>
      </c>
      <c r="C74" s="181" t="str">
        <f>IFERROR(VLOOKUP(Government_revenues_table[[#This Row],[GFS Classification]],Table6_GFS_codes_classification[],COLUMNS($F:G)+3,FALSE),"Do not enter data")</f>
        <v>Taxes on goods and services (114E)</v>
      </c>
      <c r="D74" s="181" t="str">
        <f>IFERROR(VLOOKUP(Government_revenues_table[[#This Row],[GFS Classification]],Table6_GFS_codes_classification[],COLUMNS($F:H)+3,FALSE),"Do not enter data")</f>
        <v>Taxes on use of goods/permission to use goods or perform activities (1145E)</v>
      </c>
      <c r="E74" s="181" t="str">
        <f>IFERROR(VLOOKUP(Government_revenues_table[[#This Row],[GFS Classification]],Table6_GFS_codes_classification[],COLUMNS($F:I)+3,FALSE),"Do not enter data")</f>
        <v>Emission and pollution taxes (114522E)</v>
      </c>
      <c r="F74" s="286" t="s">
        <v>1533</v>
      </c>
      <c r="G74" s="287" t="s">
        <v>988</v>
      </c>
      <c r="H74" s="281" t="s">
        <v>2039</v>
      </c>
      <c r="I74" s="281" t="s">
        <v>2066</v>
      </c>
      <c r="J74" s="288">
        <v>7614750</v>
      </c>
      <c r="K74" s="38" t="s">
        <v>1099</v>
      </c>
    </row>
    <row r="75" spans="2:11" x14ac:dyDescent="0.35">
      <c r="B75" s="181" t="str">
        <f>IFERROR(VLOOKUP(Government_revenues_table[[#This Row],[GFS Classification]],Table6_GFS_codes_classification[],COLUMNS($F:F)+3,FALSE),"Do not enter data")</f>
        <v>Taxes (11E)</v>
      </c>
      <c r="C75" s="181" t="str">
        <f>IFERROR(VLOOKUP(Government_revenues_table[[#This Row],[GFS Classification]],Table6_GFS_codes_classification[],COLUMNS($F:G)+3,FALSE),"Do not enter data")</f>
        <v>Taxes on goods and services (114E)</v>
      </c>
      <c r="D75" s="181" t="str">
        <f>IFERROR(VLOOKUP(Government_revenues_table[[#This Row],[GFS Classification]],Table6_GFS_codes_classification[],COLUMNS($F:H)+3,FALSE),"Do not enter data")</f>
        <v>Taxes on use of goods/permission to use goods or perform activities (1145E)</v>
      </c>
      <c r="E75" s="181" t="str">
        <f>IFERROR(VLOOKUP(Government_revenues_table[[#This Row],[GFS Classification]],Table6_GFS_codes_classification[],COLUMNS($F:I)+3,FALSE),"Do not enter data")</f>
        <v>Emission and pollution taxes (114522E)</v>
      </c>
      <c r="F75" s="282" t="s">
        <v>1533</v>
      </c>
      <c r="G75" s="283" t="s">
        <v>1496</v>
      </c>
      <c r="H75" s="284" t="s">
        <v>2039</v>
      </c>
      <c r="I75" s="284" t="s">
        <v>2066</v>
      </c>
      <c r="J75" s="285">
        <v>35865450</v>
      </c>
      <c r="K75" s="38" t="s">
        <v>1099</v>
      </c>
    </row>
    <row r="76" spans="2:11" s="228" customFormat="1" x14ac:dyDescent="0.35">
      <c r="B76" s="178" t="str">
        <f>IFERROR(VLOOKUP(Government_revenues_table[[#This Row],[GFS Classification]],Table6_GFS_codes_classification[],COLUMNS($F:F)+3,FALSE),"Do not enter data")</f>
        <v>Taxes (11E)</v>
      </c>
      <c r="C76" s="178" t="str">
        <f>IFERROR(VLOOKUP(Government_revenues_table[[#This Row],[GFS Classification]],Table6_GFS_codes_classification[],COLUMNS($F:G)+3,FALSE),"Do not enter data")</f>
        <v>Taxes on goods and services (114E)</v>
      </c>
      <c r="D76" s="178" t="str">
        <f>IFERROR(VLOOKUP(Government_revenues_table[[#This Row],[GFS Classification]],Table6_GFS_codes_classification[],COLUMNS($F:H)+3,FALSE),"Do not enter data")</f>
        <v>Taxes on use of goods/permission to use goods or perform activities (1145E)</v>
      </c>
      <c r="E76" s="178" t="str">
        <f>IFERROR(VLOOKUP(Government_revenues_table[[#This Row],[GFS Classification]],Table6_GFS_codes_classification[],COLUMNS($F:I)+3,FALSE),"Do not enter data")</f>
        <v>Emission and pollution taxes (114522E)</v>
      </c>
      <c r="F76" s="282" t="s">
        <v>1533</v>
      </c>
      <c r="G76" s="283" t="s">
        <v>1496</v>
      </c>
      <c r="H76" s="284" t="s">
        <v>2039</v>
      </c>
      <c r="I76" s="284" t="s">
        <v>2066</v>
      </c>
      <c r="J76" s="285">
        <v>19340000</v>
      </c>
      <c r="K76" s="228" t="s">
        <v>1099</v>
      </c>
    </row>
    <row r="77" spans="2:11" x14ac:dyDescent="0.35">
      <c r="B77" s="181" t="str">
        <f>IFERROR(VLOOKUP(Government_revenues_table[[#This Row],[GFS Classification]],Table6_GFS_codes_classification[],COLUMNS($F:F)+3,FALSE),"Do not enter data")</f>
        <v>Taxes (11E)</v>
      </c>
      <c r="C77" s="181" t="str">
        <f>IFERROR(VLOOKUP(Government_revenues_table[[#This Row],[GFS Classification]],Table6_GFS_codes_classification[],COLUMNS($F:G)+3,FALSE),"Do not enter data")</f>
        <v>Taxes on goods and services (114E)</v>
      </c>
      <c r="D77" s="181" t="str">
        <f>IFERROR(VLOOKUP(Government_revenues_table[[#This Row],[GFS Classification]],Table6_GFS_codes_classification[],COLUMNS($F:H)+3,FALSE),"Do not enter data")</f>
        <v>Taxes on use of goods/permission to use goods or perform activities (1145E)</v>
      </c>
      <c r="E77" s="181" t="str">
        <f>IFERROR(VLOOKUP(Government_revenues_table[[#This Row],[GFS Classification]],Table6_GFS_codes_classification[],COLUMNS($F:I)+3,FALSE),"Do not enter data")</f>
        <v>Licence fees (114521E)</v>
      </c>
      <c r="F77" s="286" t="s">
        <v>1531</v>
      </c>
      <c r="G77" s="287" t="s">
        <v>1496</v>
      </c>
      <c r="H77" s="281" t="s">
        <v>1505</v>
      </c>
      <c r="I77" s="281" t="s">
        <v>2066</v>
      </c>
      <c r="J77" s="288">
        <v>375375</v>
      </c>
      <c r="K77" s="38" t="s">
        <v>1099</v>
      </c>
    </row>
    <row r="78" spans="2:11" x14ac:dyDescent="0.35">
      <c r="B78" s="181" t="str">
        <f>IFERROR(VLOOKUP(Government_revenues_table[[#This Row],[GFS Classification]],Table6_GFS_codes_classification[],COLUMNS($F:F)+3,FALSE),"Do not enter data")</f>
        <v>Taxes (11E)</v>
      </c>
      <c r="C78" s="181" t="str">
        <f>IFERROR(VLOOKUP(Government_revenues_table[[#This Row],[GFS Classification]],Table6_GFS_codes_classification[],COLUMNS($F:G)+3,FALSE),"Do not enter data")</f>
        <v>Taxes on goods and services (114E)</v>
      </c>
      <c r="D78" s="181" t="str">
        <f>IFERROR(VLOOKUP(Government_revenues_table[[#This Row],[GFS Classification]],Table6_GFS_codes_classification[],COLUMNS($F:H)+3,FALSE),"Do not enter data")</f>
        <v>Taxes on use of goods/permission to use goods or perform activities (1145E)</v>
      </c>
      <c r="E78" s="181" t="str">
        <f>IFERROR(VLOOKUP(Government_revenues_table[[#This Row],[GFS Classification]],Table6_GFS_codes_classification[],COLUMNS($F:I)+3,FALSE),"Do not enter data")</f>
        <v>Licence fees (114521E)</v>
      </c>
      <c r="F78" s="282" t="s">
        <v>1531</v>
      </c>
      <c r="G78" s="287" t="s">
        <v>988</v>
      </c>
      <c r="H78" s="281" t="s">
        <v>1505</v>
      </c>
      <c r="I78" s="281" t="s">
        <v>2066</v>
      </c>
      <c r="J78" s="288">
        <v>69488</v>
      </c>
      <c r="K78" s="38" t="s">
        <v>1099</v>
      </c>
    </row>
    <row r="79" spans="2:11" x14ac:dyDescent="0.35">
      <c r="B79" s="181" t="str">
        <f>IFERROR(VLOOKUP(Government_revenues_table[[#This Row],[GFS Classification]],Table6_GFS_codes_classification[],COLUMNS($F:F)+3,FALSE),"Do not enter data")</f>
        <v>Taxes (11E)</v>
      </c>
      <c r="C79" s="181" t="str">
        <f>IFERROR(VLOOKUP(Government_revenues_table[[#This Row],[GFS Classification]],Table6_GFS_codes_classification[],COLUMNS($F:G)+3,FALSE),"Do not enter data")</f>
        <v>Taxes on goods and services (114E)</v>
      </c>
      <c r="D79" s="181" t="str">
        <f>IFERROR(VLOOKUP(Government_revenues_table[[#This Row],[GFS Classification]],Table6_GFS_codes_classification[],COLUMNS($F:H)+3,FALSE),"Do not enter data")</f>
        <v>Taxes on use of goods/permission to use goods or perform activities (1145E)</v>
      </c>
      <c r="E79" s="181" t="str">
        <f>IFERROR(VLOOKUP(Government_revenues_table[[#This Row],[GFS Classification]],Table6_GFS_codes_classification[],COLUMNS($F:I)+3,FALSE),"Do not enter data")</f>
        <v>Emission and pollution taxes (114522E)</v>
      </c>
      <c r="F79" s="15" t="s">
        <v>1533</v>
      </c>
      <c r="G79" s="245" t="s">
        <v>1496</v>
      </c>
      <c r="H79" s="15" t="s">
        <v>2078</v>
      </c>
      <c r="I79" s="15" t="s">
        <v>2066</v>
      </c>
      <c r="J79" s="230">
        <v>1782598164</v>
      </c>
      <c r="K79" s="38" t="s">
        <v>1099</v>
      </c>
    </row>
    <row r="80" spans="2:11" x14ac:dyDescent="0.35">
      <c r="B80" s="181" t="str">
        <f>IFERROR(VLOOKUP(Government_revenues_table[[#This Row],[GFS Classification]],Table6_GFS_codes_classification[],COLUMNS($F:F)+3,FALSE),"Do not enter data")</f>
        <v>Taxes (11E)</v>
      </c>
      <c r="C80" s="181" t="str">
        <f>IFERROR(VLOOKUP(Government_revenues_table[[#This Row],[GFS Classification]],Table6_GFS_codes_classification[],COLUMNS($F:G)+3,FALSE),"Do not enter data")</f>
        <v>Taxes on goods and services (114E)</v>
      </c>
      <c r="D80" s="181" t="str">
        <f>IFERROR(VLOOKUP(Government_revenues_table[[#This Row],[GFS Classification]],Table6_GFS_codes_classification[],COLUMNS($F:H)+3,FALSE),"Do not enter data")</f>
        <v>Taxes on use of goods/permission to use goods or perform activities (1145E)</v>
      </c>
      <c r="E80" s="181" t="str">
        <f>IFERROR(VLOOKUP(Government_revenues_table[[#This Row],[GFS Classification]],Table6_GFS_codes_classification[],COLUMNS($F:I)+3,FALSE),"Do not enter data")</f>
        <v>Emission and pollution taxes (114522E)</v>
      </c>
      <c r="F80" s="282" t="s">
        <v>1533</v>
      </c>
      <c r="G80" s="283" t="s">
        <v>1496</v>
      </c>
      <c r="H80" s="281" t="s">
        <v>2065</v>
      </c>
      <c r="I80" s="284" t="s">
        <v>2066</v>
      </c>
      <c r="J80" s="285">
        <v>16572380</v>
      </c>
      <c r="K80" s="228" t="s">
        <v>1099</v>
      </c>
    </row>
    <row r="81" spans="2:20" x14ac:dyDescent="0.35">
      <c r="B81" s="181" t="str">
        <f>IFERROR(VLOOKUP(Government_revenues_table[[#This Row],[GFS Classification]],Table6_GFS_codes_classification[],COLUMNS($F:F)+3,FALSE),"Do not enter data")</f>
        <v>Taxes (11E)</v>
      </c>
      <c r="C81" s="181" t="str">
        <f>IFERROR(VLOOKUP(Government_revenues_table[[#This Row],[GFS Classification]],Table6_GFS_codes_classification[],COLUMNS($F:G)+3,FALSE),"Do not enter data")</f>
        <v>Taxes on goods and services (114E)</v>
      </c>
      <c r="D81" s="181" t="str">
        <f>IFERROR(VLOOKUP(Government_revenues_table[[#This Row],[GFS Classification]],Table6_GFS_codes_classification[],COLUMNS($F:H)+3,FALSE),"Do not enter data")</f>
        <v>Taxes on use of goods/permission to use goods or perform activities (1145E)</v>
      </c>
      <c r="E81" s="181" t="str">
        <f>IFERROR(VLOOKUP(Government_revenues_table[[#This Row],[GFS Classification]],Table6_GFS_codes_classification[],COLUMNS($F:I)+3,FALSE),"Do not enter data")</f>
        <v>Emission and pollution taxes (114522E)</v>
      </c>
      <c r="F81" s="15" t="s">
        <v>1533</v>
      </c>
      <c r="G81" s="245" t="s">
        <v>988</v>
      </c>
      <c r="H81" s="15" t="s">
        <v>2065</v>
      </c>
      <c r="I81" s="15" t="s">
        <v>2066</v>
      </c>
      <c r="J81" s="230">
        <v>2720487</v>
      </c>
      <c r="K81" s="38" t="s">
        <v>1099</v>
      </c>
    </row>
    <row r="82" spans="2:20" x14ac:dyDescent="0.35">
      <c r="B82" s="181" t="str">
        <f>IFERROR(VLOOKUP(Government_revenues_table[[#This Row],[GFS Classification]],Table6_GFS_codes_classification[],COLUMNS($F:F)+3,FALSE),"Do not enter data")</f>
        <v>Other revenue (14E)</v>
      </c>
      <c r="C82" s="181" t="str">
        <f>IFERROR(VLOOKUP(Government_revenues_table[[#This Row],[GFS Classification]],Table6_GFS_codes_classification[],COLUMNS($F:G)+3,FALSE),"Do not enter data")</f>
        <v>Sales of goods and services (142E)</v>
      </c>
      <c r="D82" s="181" t="str">
        <f>IFERROR(VLOOKUP(Government_revenues_table[[#This Row],[GFS Classification]],Table6_GFS_codes_classification[],COLUMNS($F:H)+3,FALSE),"Do not enter data")</f>
        <v>Administrative fees for government services (1422E)</v>
      </c>
      <c r="E82" s="181" t="str">
        <f>IFERROR(VLOOKUP(Government_revenues_table[[#This Row],[GFS Classification]],Table6_GFS_codes_classification[],COLUMNS($F:I)+3,FALSE),"Do not enter data")</f>
        <v>Administrative fees for government services (1422E)</v>
      </c>
      <c r="F82" s="15" t="s">
        <v>1514</v>
      </c>
      <c r="G82" s="245" t="s">
        <v>988</v>
      </c>
      <c r="H82" s="15" t="s">
        <v>2040</v>
      </c>
      <c r="I82" s="15" t="s">
        <v>1973</v>
      </c>
      <c r="J82" s="230">
        <v>11241551</v>
      </c>
      <c r="K82" s="38" t="s">
        <v>1099</v>
      </c>
    </row>
    <row r="83" spans="2:20" x14ac:dyDescent="0.35">
      <c r="B83" s="181" t="str">
        <f>IFERROR(VLOOKUP(Government_revenues_table[[#This Row],[GFS Classification]],Table6_GFS_codes_classification[],COLUMNS($F:F)+3,FALSE),"Do not enter data")</f>
        <v>Other revenue (14E)</v>
      </c>
      <c r="C83" s="181" t="str">
        <f>IFERROR(VLOOKUP(Government_revenues_table[[#This Row],[GFS Classification]],Table6_GFS_codes_classification[],COLUMNS($F:G)+3,FALSE),"Do not enter data")</f>
        <v>Sales of goods and services (142E)</v>
      </c>
      <c r="D83" s="181" t="str">
        <f>IFERROR(VLOOKUP(Government_revenues_table[[#This Row],[GFS Classification]],Table6_GFS_codes_classification[],COLUMNS($F:H)+3,FALSE),"Do not enter data")</f>
        <v>Administrative fees for government services (1422E)</v>
      </c>
      <c r="E83" s="181" t="str">
        <f>IFERROR(VLOOKUP(Government_revenues_table[[#This Row],[GFS Classification]],Table6_GFS_codes_classification[],COLUMNS($F:I)+3,FALSE),"Do not enter data")</f>
        <v>Administrative fees for government services (1422E)</v>
      </c>
      <c r="F83" s="271" t="s">
        <v>1514</v>
      </c>
      <c r="G83" s="279" t="s">
        <v>1496</v>
      </c>
      <c r="H83" s="271" t="s">
        <v>2040</v>
      </c>
      <c r="I83" s="271" t="s">
        <v>1973</v>
      </c>
      <c r="J83" s="280">
        <v>303415007</v>
      </c>
      <c r="K83" s="270" t="s">
        <v>1099</v>
      </c>
    </row>
    <row r="84" spans="2:20" x14ac:dyDescent="0.35">
      <c r="B84" s="181" t="str">
        <f>IFERROR(VLOOKUP(Government_revenues_table[[#This Row],[GFS Classification]],Table6_GFS_codes_classification[],COLUMNS($F:F)+3,FALSE),"Do not enter data")</f>
        <v>Other revenue (14E)</v>
      </c>
      <c r="C84" s="181" t="str">
        <f>IFERROR(VLOOKUP(Government_revenues_table[[#This Row],[GFS Classification]],Table6_GFS_codes_classification[],COLUMNS($F:G)+3,FALSE),"Do not enter data")</f>
        <v>Property income (141E)</v>
      </c>
      <c r="D84" s="181" t="str">
        <f>IFERROR(VLOOKUP(Government_revenues_table[[#This Row],[GFS Classification]],Table6_GFS_codes_classification[],COLUMNS($F:H)+3,FALSE),"Do not enter data")</f>
        <v>Rent (1415E)</v>
      </c>
      <c r="E84" s="181" t="str">
        <f>IFERROR(VLOOKUP(Government_revenues_table[[#This Row],[GFS Classification]],Table6_GFS_codes_classification[],COLUMNS($F:I)+3,FALSE),"Do not enter data")</f>
        <v>Royalties (1415E1)</v>
      </c>
      <c r="F84" s="15" t="s">
        <v>1511</v>
      </c>
      <c r="G84" s="245" t="s">
        <v>1963</v>
      </c>
      <c r="H84" s="15" t="s">
        <v>1546</v>
      </c>
      <c r="I84" s="15" t="s">
        <v>1972</v>
      </c>
      <c r="J84" s="230">
        <v>154038123.44</v>
      </c>
      <c r="K84" s="38" t="s">
        <v>1099</v>
      </c>
    </row>
    <row r="85" spans="2:20" x14ac:dyDescent="0.35">
      <c r="B85" s="181" t="str">
        <f>IFERROR(VLOOKUP(Government_revenues_table[[#This Row],[GFS Classification]],Table6_GFS_codes_classification[],COLUMNS($F:F)+3,FALSE),"Do not enter data")</f>
        <v>Taxes (11E)</v>
      </c>
      <c r="C85" s="181" t="str">
        <f>IFERROR(VLOOKUP(Government_revenues_table[[#This Row],[GFS Classification]],Table6_GFS_codes_classification[],COLUMNS($F:G)+3,FALSE),"Do not enter data")</f>
        <v>Other taxes payable by natural resource companies (116E)</v>
      </c>
      <c r="D85" s="181" t="str">
        <f>IFERROR(VLOOKUP(Government_revenues_table[[#This Row],[GFS Classification]],Table6_GFS_codes_classification[],COLUMNS($F:H)+3,FALSE),"Do not enter data")</f>
        <v>Other taxes payable by natural resource companies (116E)</v>
      </c>
      <c r="E85" s="181" t="str">
        <f>IFERROR(VLOOKUP(Government_revenues_table[[#This Row],[GFS Classification]],Table6_GFS_codes_classification[],COLUMNS($F:I)+3,FALSE),"Do not enter data")</f>
        <v>Other taxes payable by natural resource companies (116E)</v>
      </c>
      <c r="F85" s="271" t="s">
        <v>1480</v>
      </c>
      <c r="G85" s="279" t="s">
        <v>1963</v>
      </c>
      <c r="H85" s="271" t="s">
        <v>2068</v>
      </c>
      <c r="I85" s="271" t="s">
        <v>1972</v>
      </c>
      <c r="J85" s="280">
        <v>272865394</v>
      </c>
      <c r="K85" s="270" t="s">
        <v>1099</v>
      </c>
    </row>
    <row r="86" spans="2:20" x14ac:dyDescent="0.35">
      <c r="B86" s="181" t="str">
        <f>IFERROR(VLOOKUP(Government_revenues_table[[#This Row],[GFS Classification]],Table6_GFS_codes_classification[],COLUMNS($F:F)+3,FALSE),"Do not enter data")</f>
        <v>Taxes (11E)</v>
      </c>
      <c r="C86" s="181" t="str">
        <f>IFERROR(VLOOKUP(Government_revenues_table[[#This Row],[GFS Classification]],Table6_GFS_codes_classification[],COLUMNS($F:G)+3,FALSE),"Do not enter data")</f>
        <v>Taxes on international trade and transactions (115E)</v>
      </c>
      <c r="D86" s="181" t="str">
        <f>IFERROR(VLOOKUP(Government_revenues_table[[#This Row],[GFS Classification]],Table6_GFS_codes_classification[],COLUMNS($F:H)+3,FALSE),"Do not enter data")</f>
        <v>Taxes on exports (1152E)</v>
      </c>
      <c r="E86" s="181" t="str">
        <f>IFERROR(VLOOKUP(Government_revenues_table[[#This Row],[GFS Classification]],Table6_GFS_codes_classification[],COLUMNS($F:I)+3,FALSE),"Do not enter data")</f>
        <v>Taxes on exports (1152E)</v>
      </c>
      <c r="F86" s="15" t="s">
        <v>1539</v>
      </c>
      <c r="G86" s="245" t="s">
        <v>1963</v>
      </c>
      <c r="H86" s="15" t="s">
        <v>2069</v>
      </c>
      <c r="I86" s="15" t="s">
        <v>1972</v>
      </c>
      <c r="J86" s="230">
        <v>266758874</v>
      </c>
      <c r="K86" s="38" t="s">
        <v>1099</v>
      </c>
    </row>
    <row r="87" spans="2:20" x14ac:dyDescent="0.35">
      <c r="B87" s="181" t="str">
        <f>IFERROR(VLOOKUP(Government_revenues_table[[#This Row],[GFS Classification]],Table6_GFS_codes_classification[],COLUMNS($F:F)+3,FALSE),"Do not enter data")</f>
        <v>Taxes (11E)</v>
      </c>
      <c r="C87" s="181" t="str">
        <f>IFERROR(VLOOKUP(Government_revenues_table[[#This Row],[GFS Classification]],Table6_GFS_codes_classification[],COLUMNS($F:G)+3,FALSE),"Do not enter data")</f>
        <v>Taxes on goods and services (114E)</v>
      </c>
      <c r="D87" s="181" t="str">
        <f>IFERROR(VLOOKUP(Government_revenues_table[[#This Row],[GFS Classification]],Table6_GFS_codes_classification[],COLUMNS($F:H)+3,FALSE),"Do not enter data")</f>
        <v>Taxes on use of goods/permission to use goods or perform activities (1145E)</v>
      </c>
      <c r="E87" s="181" t="str">
        <f>IFERROR(VLOOKUP(Government_revenues_table[[#This Row],[GFS Classification]],Table6_GFS_codes_classification[],COLUMNS($F:I)+3,FALSE),"Do not enter data")</f>
        <v>Licence fees (114521E)</v>
      </c>
      <c r="F87" s="271" t="s">
        <v>1531</v>
      </c>
      <c r="G87" s="279" t="s">
        <v>1963</v>
      </c>
      <c r="H87" s="271" t="s">
        <v>1505</v>
      </c>
      <c r="I87" s="271" t="s">
        <v>1972</v>
      </c>
      <c r="J87" s="280">
        <v>223379214.63999999</v>
      </c>
      <c r="K87" s="270" t="s">
        <v>1099</v>
      </c>
    </row>
    <row r="88" spans="2:20" x14ac:dyDescent="0.35">
      <c r="B88" s="181" t="str">
        <f>IFERROR(VLOOKUP(Government_revenues_table[[#This Row],[GFS Classification]],Table6_GFS_codes_classification[],COLUMNS($F:F)+3,FALSE),"Do not enter data")</f>
        <v>Taxes (11E)</v>
      </c>
      <c r="C88" s="181" t="str">
        <f>IFERROR(VLOOKUP(Government_revenues_table[[#This Row],[GFS Classification]],Table6_GFS_codes_classification[],COLUMNS($F:G)+3,FALSE),"Do not enter data")</f>
        <v>Taxes on income, profits and capital gains (111E)</v>
      </c>
      <c r="D88" s="181" t="str">
        <f>IFERROR(VLOOKUP(Government_revenues_table[[#This Row],[GFS Classification]],Table6_GFS_codes_classification[],COLUMNS($F:H)+3,FALSE),"Do not enter data")</f>
        <v>Ordinary taxes on income, profits and capital gains (1112E1)</v>
      </c>
      <c r="E88" s="181" t="str">
        <f>IFERROR(VLOOKUP(Government_revenues_table[[#This Row],[GFS Classification]],Table6_GFS_codes_classification[],COLUMNS($F:I)+3,FALSE),"Do not enter data")</f>
        <v>Ordinary taxes on income, profits and capital gains (1112E1)</v>
      </c>
      <c r="F88" s="294" t="s">
        <v>1522</v>
      </c>
      <c r="G88" s="295" t="s">
        <v>988</v>
      </c>
      <c r="H88" s="294" t="s">
        <v>2141</v>
      </c>
      <c r="I88" s="15" t="s">
        <v>2142</v>
      </c>
      <c r="J88" s="230">
        <v>0</v>
      </c>
      <c r="K88" s="296" t="s">
        <v>1099</v>
      </c>
    </row>
    <row r="89" spans="2:20" x14ac:dyDescent="0.35">
      <c r="B89" s="181" t="str">
        <f>IFERROR(VLOOKUP(Government_revenues_table[[#This Row],[GFS Classification]],Table6_GFS_codes_classification[],COLUMNS($F:F)+3,FALSE),"Do not enter data")</f>
        <v>Taxes (11E)</v>
      </c>
      <c r="C89" s="181" t="str">
        <f>IFERROR(VLOOKUP(Government_revenues_table[[#This Row],[GFS Classification]],Table6_GFS_codes_classification[],COLUMNS($F:G)+3,FALSE),"Do not enter data")</f>
        <v>Taxes on goods and services (114E)</v>
      </c>
      <c r="D89" s="181" t="str">
        <f>IFERROR(VLOOKUP(Government_revenues_table[[#This Row],[GFS Classification]],Table6_GFS_codes_classification[],COLUMNS($F:H)+3,FALSE),"Do not enter data")</f>
        <v>Taxes on use of goods/permission to use goods or perform activities (1145E)</v>
      </c>
      <c r="E89" s="181" t="str">
        <f>IFERROR(VLOOKUP(Government_revenues_table[[#This Row],[GFS Classification]],Table6_GFS_codes_classification[],COLUMNS($F:I)+3,FALSE),"Do not enter data")</f>
        <v>Licence fees (114521E)</v>
      </c>
      <c r="F89" s="15" t="s">
        <v>1531</v>
      </c>
      <c r="G89" s="245" t="s">
        <v>2060</v>
      </c>
      <c r="H89" s="15" t="s">
        <v>2070</v>
      </c>
      <c r="I89" s="15" t="s">
        <v>2071</v>
      </c>
      <c r="J89" s="230">
        <v>46325733</v>
      </c>
      <c r="K89" s="38" t="s">
        <v>1099</v>
      </c>
    </row>
    <row r="90" spans="2:20" x14ac:dyDescent="0.35">
      <c r="B90" s="181" t="str">
        <f>IFERROR(VLOOKUP(Government_revenues_table[[#This Row],[GFS Classification]],Table6_GFS_codes_classification[],COLUMNS($F:F)+3,FALSE),"Do not enter data")</f>
        <v>Other revenue (14E)</v>
      </c>
      <c r="C90" s="181" t="str">
        <f>IFERROR(VLOOKUP(Government_revenues_table[[#This Row],[GFS Classification]],Table6_GFS_codes_classification[],COLUMNS($F:G)+3,FALSE),"Do not enter data")</f>
        <v>Property income (141E)</v>
      </c>
      <c r="D90" s="181" t="str">
        <f>IFERROR(VLOOKUP(Government_revenues_table[[#This Row],[GFS Classification]],Table6_GFS_codes_classification[],COLUMNS($F:H)+3,FALSE),"Do not enter data")</f>
        <v>Rent (1415E)</v>
      </c>
      <c r="E90" s="181" t="str">
        <f>IFERROR(VLOOKUP(Government_revenues_table[[#This Row],[GFS Classification]],Table6_GFS_codes_classification[],COLUMNS($F:I)+3,FALSE),"Do not enter data")</f>
        <v>Royalties (1415E1)</v>
      </c>
      <c r="F90" s="15" t="s">
        <v>1511</v>
      </c>
      <c r="G90" s="245" t="s">
        <v>1496</v>
      </c>
      <c r="H90" s="15" t="s">
        <v>1546</v>
      </c>
      <c r="I90" s="15" t="s">
        <v>2041</v>
      </c>
      <c r="J90" s="288">
        <v>426</v>
      </c>
      <c r="K90" s="38" t="s">
        <v>1099</v>
      </c>
    </row>
    <row r="91" spans="2:20" x14ac:dyDescent="0.35">
      <c r="B91" s="181" t="str">
        <f>IFERROR(VLOOKUP(Government_revenues_table[[#This Row],[GFS Classification]],Table6_GFS_codes_classification[],COLUMNS($F:F)+3,FALSE),"Do not enter data")</f>
        <v>Taxes (11E)</v>
      </c>
      <c r="C91" s="181" t="str">
        <f>IFERROR(VLOOKUP(Government_revenues_table[[#This Row],[GFS Classification]],Table6_GFS_codes_classification[],COLUMNS($F:G)+3,FALSE),"Do not enter data")</f>
        <v>Taxes on income, profits and capital gains (111E)</v>
      </c>
      <c r="D91" s="181" t="str">
        <f>IFERROR(VLOOKUP(Government_revenues_table[[#This Row],[GFS Classification]],Table6_GFS_codes_classification[],COLUMNS($F:H)+3,FALSE),"Do not enter data")</f>
        <v>Ordinary taxes on income, profits and capital gains (1112E1)</v>
      </c>
      <c r="E91" s="181" t="str">
        <f>IFERROR(VLOOKUP(Government_revenues_table[[#This Row],[GFS Classification]],Table6_GFS_codes_classification[],COLUMNS($F:I)+3,FALSE),"Do not enter data")</f>
        <v>Ordinary taxes on income, profits and capital gains (1112E1)</v>
      </c>
      <c r="F91" s="232" t="s">
        <v>1522</v>
      </c>
      <c r="G91" s="244" t="s">
        <v>1496</v>
      </c>
      <c r="H91" s="232" t="s">
        <v>2072</v>
      </c>
      <c r="I91" s="232" t="s">
        <v>2077</v>
      </c>
      <c r="J91" s="272">
        <v>248692458608</v>
      </c>
      <c r="K91" s="38" t="s">
        <v>1099</v>
      </c>
    </row>
    <row r="92" spans="2:20" x14ac:dyDescent="0.35">
      <c r="B92" s="181" t="str">
        <f>IFERROR(VLOOKUP(Government_revenues_table[[#This Row],[GFS Classification]],Table6_GFS_codes_classification[],COLUMNS($F:F)+3,FALSE),"Do not enter data")</f>
        <v>Taxes (11E)</v>
      </c>
      <c r="C92" s="181" t="str">
        <f>IFERROR(VLOOKUP(Government_revenues_table[[#This Row],[GFS Classification]],Table6_GFS_codes_classification[],COLUMNS($F:G)+3,FALSE),"Do not enter data")</f>
        <v>Other taxes payable by natural resource companies (116E)</v>
      </c>
      <c r="D92" s="181" t="str">
        <f>IFERROR(VLOOKUP(Government_revenues_table[[#This Row],[GFS Classification]],Table6_GFS_codes_classification[],COLUMNS($F:H)+3,FALSE),"Do not enter data")</f>
        <v>Other taxes payable by natural resource companies (116E)</v>
      </c>
      <c r="E92" s="181" t="str">
        <f>IFERROR(VLOOKUP(Government_revenues_table[[#This Row],[GFS Classification]],Table6_GFS_codes_classification[],COLUMNS($F:I)+3,FALSE),"Do not enter data")</f>
        <v>Other taxes payable by natural resource companies (116E)</v>
      </c>
      <c r="F92" s="286" t="s">
        <v>1480</v>
      </c>
      <c r="G92" s="287" t="s">
        <v>1496</v>
      </c>
      <c r="H92" s="281" t="s">
        <v>2144</v>
      </c>
      <c r="I92" s="281" t="s">
        <v>1975</v>
      </c>
      <c r="J92" s="293">
        <v>98800000</v>
      </c>
      <c r="K92" s="38" t="s">
        <v>1099</v>
      </c>
    </row>
    <row r="93" spans="2:20" x14ac:dyDescent="0.35">
      <c r="B93" s="181" t="str">
        <f>IFERROR(VLOOKUP(Government_revenues_table[[#This Row],[GFS Classification]],Table6_GFS_codes_classification[],COLUMNS($F:F)+3,FALSE),"Do not enter data")</f>
        <v>Other revenue (14E)</v>
      </c>
      <c r="C93" s="181" t="str">
        <f>IFERROR(VLOOKUP(Government_revenues_table[[#This Row],[GFS Classification]],Table6_GFS_codes_classification[],COLUMNS($F:G)+3,FALSE),"Do not enter data")</f>
        <v>Sales of goods and services (142E)</v>
      </c>
      <c r="D93" s="181" t="str">
        <f>IFERROR(VLOOKUP(Government_revenues_table[[#This Row],[GFS Classification]],Table6_GFS_codes_classification[],COLUMNS($F:H)+3,FALSE),"Do not enter data")</f>
        <v>Administrative fees for government services (1422E)</v>
      </c>
      <c r="E93" s="181" t="str">
        <f>IFERROR(VLOOKUP(Government_revenues_table[[#This Row],[GFS Classification]],Table6_GFS_codes_classification[],COLUMNS($F:I)+3,FALSE),"Do not enter data")</f>
        <v>Administrative fees for government services (1422E)</v>
      </c>
      <c r="F93" s="286" t="s">
        <v>1514</v>
      </c>
      <c r="G93" s="287" t="s">
        <v>1496</v>
      </c>
      <c r="H93" s="281" t="s">
        <v>2147</v>
      </c>
      <c r="I93" s="281" t="s">
        <v>1975</v>
      </c>
      <c r="J93" s="293">
        <v>0</v>
      </c>
      <c r="K93" s="228" t="s">
        <v>1099</v>
      </c>
    </row>
    <row r="94" spans="2:20" ht="14.55" customHeight="1" x14ac:dyDescent="0.35">
      <c r="B94" s="181" t="str">
        <f>IFERROR(VLOOKUP(Government_revenues_table[[#This Row],[GFS Classification]],Table6_GFS_codes_classification[],COLUMNS($F:F)+3,FALSE),"Do not enter data")</f>
        <v>Social contributions (12E)</v>
      </c>
      <c r="C94" s="181" t="str">
        <f>IFERROR(VLOOKUP(Government_revenues_table[[#This Row],[GFS Classification]],Table6_GFS_codes_classification[],COLUMNS($F:G)+3,FALSE),"Do not enter data")</f>
        <v>Social security employer contributions (1212E)</v>
      </c>
      <c r="D94" s="181" t="str">
        <f>IFERROR(VLOOKUP(Government_revenues_table[[#This Row],[GFS Classification]],Table6_GFS_codes_classification[],COLUMNS($F:H)+3,FALSE),"Do not enter data")</f>
        <v>Social security employer contributions (1212E)</v>
      </c>
      <c r="E94" s="181" t="str">
        <f>IFERROR(VLOOKUP(Government_revenues_table[[#This Row],[GFS Classification]],Table6_GFS_codes_classification[],COLUMNS($F:I)+3,FALSE),"Do not enter data")</f>
        <v>Social security employer contributions (1212E)</v>
      </c>
      <c r="F94" s="286" t="s">
        <v>1482</v>
      </c>
      <c r="G94" s="287" t="s">
        <v>988</v>
      </c>
      <c r="H94" s="281" t="s">
        <v>2067</v>
      </c>
      <c r="I94" s="281" t="s">
        <v>1971</v>
      </c>
      <c r="J94" s="288">
        <v>746799801</v>
      </c>
      <c r="K94" s="38" t="s">
        <v>1099</v>
      </c>
    </row>
    <row r="95" spans="2:20" x14ac:dyDescent="0.35">
      <c r="B95" s="181" t="str">
        <f>IFERROR(VLOOKUP(Government_revenues_table[[#This Row],[GFS Classification]],Table6_GFS_codes_classification[],COLUMNS($F:F)+3,FALSE),"Do not enter data")</f>
        <v>Social contributions (12E)</v>
      </c>
      <c r="C95" s="181" t="str">
        <f>IFERROR(VLOOKUP(Government_revenues_table[[#This Row],[GFS Classification]],Table6_GFS_codes_classification[],COLUMNS($F:G)+3,FALSE),"Do not enter data")</f>
        <v>Social security employer contributions (1212E)</v>
      </c>
      <c r="D95" s="181" t="str">
        <f>IFERROR(VLOOKUP(Government_revenues_table[[#This Row],[GFS Classification]],Table6_GFS_codes_classification[],COLUMNS($F:H)+3,FALSE),"Do not enter data")</f>
        <v>Social security employer contributions (1212E)</v>
      </c>
      <c r="E95" s="181" t="str">
        <f>IFERROR(VLOOKUP(Government_revenues_table[[#This Row],[GFS Classification]],Table6_GFS_codes_classification[],COLUMNS($F:I)+3,FALSE),"Do not enter data")</f>
        <v>Social security employer contributions (1212E)</v>
      </c>
      <c r="F95" s="15" t="s">
        <v>1482</v>
      </c>
      <c r="G95" s="245" t="s">
        <v>1496</v>
      </c>
      <c r="H95" s="15" t="s">
        <v>2067</v>
      </c>
      <c r="I95" s="15" t="s">
        <v>1971</v>
      </c>
      <c r="J95" s="230">
        <v>187219821</v>
      </c>
      <c r="K95" s="38" t="s">
        <v>1099</v>
      </c>
    </row>
    <row r="96" spans="2:20" x14ac:dyDescent="0.35">
      <c r="B96" s="178" t="str">
        <f>IFERROR(VLOOKUP(Government_revenues_table[[#This Row],[GFS Classification]],Table6_GFS_codes_classification[],COLUMNS($F:F)+3,FALSE),"Do not enter data")</f>
        <v>Social contributions (12E)</v>
      </c>
      <c r="C96" s="178" t="str">
        <f>IFERROR(VLOOKUP(Government_revenues_table[[#This Row],[GFS Classification]],Table6_GFS_codes_classification[],COLUMNS($F:G)+3,FALSE),"Do not enter data")</f>
        <v>Social security employer contributions (1212E)</v>
      </c>
      <c r="D96" s="178" t="str">
        <f>IFERROR(VLOOKUP(Government_revenues_table[[#This Row],[GFS Classification]],Table6_GFS_codes_classification[],COLUMNS($F:H)+3,FALSE),"Do not enter data")</f>
        <v>Social security employer contributions (1212E)</v>
      </c>
      <c r="E96" s="178" t="str">
        <f>IFERROR(VLOOKUP(Government_revenues_table[[#This Row],[GFS Classification]],Table6_GFS_codes_classification[],COLUMNS($F:I)+3,FALSE),"Do not enter data")</f>
        <v>Social security employer contributions (1212E)</v>
      </c>
      <c r="F96" s="286" t="s">
        <v>1482</v>
      </c>
      <c r="G96" s="287" t="s">
        <v>2130</v>
      </c>
      <c r="H96" s="281" t="s">
        <v>2067</v>
      </c>
      <c r="I96" s="281" t="s">
        <v>1971</v>
      </c>
      <c r="J96" s="285">
        <v>12723240</v>
      </c>
      <c r="K96" s="38" t="s">
        <v>1099</v>
      </c>
      <c r="T96" s="220"/>
    </row>
    <row r="97" spans="1:11" ht="15.6" thickBot="1" x14ac:dyDescent="0.4">
      <c r="A97" s="228"/>
      <c r="B97" s="228"/>
      <c r="C97" s="228"/>
      <c r="D97" s="228"/>
      <c r="E97" s="228"/>
      <c r="F97" s="228"/>
      <c r="G97" s="228"/>
      <c r="H97" s="228"/>
      <c r="I97" s="228"/>
      <c r="J97" s="228"/>
      <c r="K97" s="228"/>
    </row>
    <row r="98" spans="1:11" ht="16.8" thickBot="1" x14ac:dyDescent="0.4">
      <c r="A98" s="228"/>
      <c r="B98" s="228"/>
      <c r="C98" s="228"/>
      <c r="D98" s="228"/>
      <c r="E98" s="228"/>
      <c r="F98" s="228"/>
      <c r="G98" s="228"/>
      <c r="H98" s="228"/>
      <c r="I98" s="219" t="s">
        <v>1956</v>
      </c>
      <c r="J98" s="177">
        <f>SUMIF(Government_revenues_table[Currency],"USD",Government_revenues_table[Revenue value])+(IFERROR(SUMIF(Government_revenues_table[Currency],"&lt;&gt;USD",Government_revenues_table[Revenue value])/'Part 1 - About'!$E$46,0))</f>
        <v>1247373328.2446187</v>
      </c>
      <c r="K98" s="228"/>
    </row>
    <row r="99" spans="1:11" ht="15.6" thickBot="1" x14ac:dyDescent="0.4">
      <c r="A99" s="228"/>
      <c r="B99" s="228"/>
      <c r="C99" s="228"/>
      <c r="D99" s="228"/>
      <c r="E99" s="228"/>
      <c r="F99" s="228"/>
      <c r="G99" s="228"/>
      <c r="H99" s="228"/>
      <c r="I99" s="12"/>
      <c r="J99" s="239"/>
      <c r="K99" s="228"/>
    </row>
    <row r="100" spans="1:11" ht="16.8" thickBot="1" x14ac:dyDescent="0.4">
      <c r="A100" s="228"/>
      <c r="B100" s="228"/>
      <c r="C100" s="228"/>
      <c r="D100" s="228"/>
      <c r="E100" s="228"/>
      <c r="F100" s="228"/>
      <c r="G100" s="228"/>
      <c r="H100" s="228"/>
      <c r="I100" s="219" t="str">
        <f>"Total in "&amp;'Part 1 - About'!E92</f>
        <v xml:space="preserve">Total in </v>
      </c>
      <c r="J100" s="177">
        <f>IF('Part 1 - About'!$E$45="USD",0,SUMIF(Government_revenues_table[Currency],'Part 1 - About'!$E$45,Government_revenues_table[Revenue value]))+(IFERROR(SUMIF(Government_revenues_table[Currency],"USD",Government_revenues_table[Revenue value])*'Part 1 - About'!$E$46,0))</f>
        <v>262509716929.07999</v>
      </c>
      <c r="K100" s="228"/>
    </row>
    <row r="101" spans="1:11" x14ac:dyDescent="0.35">
      <c r="A101" s="228"/>
      <c r="B101" s="228"/>
      <c r="C101" s="228"/>
      <c r="D101" s="228"/>
      <c r="E101" s="228"/>
      <c r="F101" s="228"/>
      <c r="G101" s="228"/>
      <c r="H101" s="228"/>
      <c r="I101" s="12"/>
      <c r="J101" s="239"/>
      <c r="K101" s="228"/>
    </row>
    <row r="102" spans="1:11" x14ac:dyDescent="0.35">
      <c r="F102" s="183"/>
      <c r="G102" s="254" t="s">
        <v>1493</v>
      </c>
      <c r="H102" s="254" t="s">
        <v>1436</v>
      </c>
      <c r="I102" s="254" t="s">
        <v>1499</v>
      </c>
      <c r="J102" s="250" t="s">
        <v>1437</v>
      </c>
      <c r="K102" s="185" t="s">
        <v>1006</v>
      </c>
    </row>
    <row r="103" spans="1:11" x14ac:dyDescent="0.35">
      <c r="F103" s="183"/>
      <c r="G103" s="253" t="s">
        <v>988</v>
      </c>
      <c r="H103" s="253" t="s">
        <v>2131</v>
      </c>
      <c r="I103" s="253" t="s">
        <v>1967</v>
      </c>
      <c r="J103" s="297">
        <v>1155607512</v>
      </c>
      <c r="K103" s="186" t="s">
        <v>1099</v>
      </c>
    </row>
    <row r="104" spans="1:11" x14ac:dyDescent="0.35">
      <c r="F104" s="183"/>
      <c r="G104" s="253" t="s">
        <v>2130</v>
      </c>
      <c r="H104" s="253" t="s">
        <v>2131</v>
      </c>
      <c r="I104" s="253" t="s">
        <v>1967</v>
      </c>
      <c r="J104" s="249">
        <v>4187621</v>
      </c>
      <c r="K104" s="186" t="s">
        <v>1099</v>
      </c>
    </row>
    <row r="105" spans="1:11" x14ac:dyDescent="0.35">
      <c r="F105" s="183"/>
      <c r="G105" s="253" t="s">
        <v>1496</v>
      </c>
      <c r="H105" s="253" t="s">
        <v>2131</v>
      </c>
      <c r="I105" s="253" t="s">
        <v>1967</v>
      </c>
      <c r="J105" s="249">
        <v>4294423092</v>
      </c>
      <c r="K105" s="186" t="s">
        <v>1099</v>
      </c>
    </row>
    <row r="106" spans="1:11" x14ac:dyDescent="0.35">
      <c r="F106" s="183"/>
      <c r="G106" s="253" t="s">
        <v>988</v>
      </c>
      <c r="H106" s="253" t="s">
        <v>2014</v>
      </c>
      <c r="I106" s="253" t="s">
        <v>1967</v>
      </c>
      <c r="J106" s="249">
        <v>101490388</v>
      </c>
      <c r="K106" s="186" t="s">
        <v>1099</v>
      </c>
    </row>
    <row r="107" spans="1:11" x14ac:dyDescent="0.35">
      <c r="F107" s="183"/>
      <c r="G107" s="253" t="s">
        <v>1496</v>
      </c>
      <c r="H107" s="253" t="s">
        <v>2014</v>
      </c>
      <c r="I107" s="253" t="s">
        <v>1967</v>
      </c>
      <c r="J107" s="249">
        <v>23012156390</v>
      </c>
      <c r="K107" s="186" t="s">
        <v>1099</v>
      </c>
    </row>
    <row r="108" spans="1:11" x14ac:dyDescent="0.35">
      <c r="F108" s="183"/>
      <c r="G108" s="253" t="s">
        <v>988</v>
      </c>
      <c r="H108" s="253" t="s">
        <v>2011</v>
      </c>
      <c r="I108" s="253" t="s">
        <v>1967</v>
      </c>
      <c r="J108" s="249">
        <v>139301033</v>
      </c>
      <c r="K108" s="186" t="s">
        <v>1099</v>
      </c>
    </row>
    <row r="109" spans="1:11" x14ac:dyDescent="0.35">
      <c r="F109" s="183"/>
      <c r="G109" s="253" t="s">
        <v>2130</v>
      </c>
      <c r="H109" s="253" t="s">
        <v>2011</v>
      </c>
      <c r="I109" s="253" t="s">
        <v>1967</v>
      </c>
      <c r="J109" s="249">
        <v>15022848</v>
      </c>
      <c r="K109" s="186" t="s">
        <v>1099</v>
      </c>
    </row>
    <row r="110" spans="1:11" x14ac:dyDescent="0.35">
      <c r="F110" s="183"/>
      <c r="G110" s="253" t="s">
        <v>1496</v>
      </c>
      <c r="H110" s="253" t="s">
        <v>2011</v>
      </c>
      <c r="I110" s="253" t="s">
        <v>1967</v>
      </c>
      <c r="J110" s="249">
        <v>0</v>
      </c>
      <c r="K110" s="186" t="s">
        <v>1099</v>
      </c>
    </row>
    <row r="111" spans="1:11" x14ac:dyDescent="0.35">
      <c r="F111" s="183"/>
      <c r="G111" s="253" t="s">
        <v>1496</v>
      </c>
      <c r="H111" s="253" t="s">
        <v>2133</v>
      </c>
      <c r="I111" s="253" t="s">
        <v>2132</v>
      </c>
      <c r="J111" s="290">
        <v>32349868088</v>
      </c>
      <c r="K111" s="186" t="s">
        <v>1099</v>
      </c>
    </row>
    <row r="112" spans="1:11" x14ac:dyDescent="0.35">
      <c r="F112" s="183"/>
      <c r="G112" s="289" t="s">
        <v>2130</v>
      </c>
      <c r="H112" s="289" t="s">
        <v>2075</v>
      </c>
      <c r="I112" s="289" t="s">
        <v>1968</v>
      </c>
      <c r="J112" s="290">
        <v>3159078838</v>
      </c>
      <c r="K112" s="186" t="s">
        <v>1099</v>
      </c>
    </row>
    <row r="113" spans="6:14" x14ac:dyDescent="0.35">
      <c r="F113" s="183"/>
      <c r="G113" s="289" t="s">
        <v>988</v>
      </c>
      <c r="H113" s="289" t="s">
        <v>2075</v>
      </c>
      <c r="I113" s="289" t="s">
        <v>1968</v>
      </c>
      <c r="J113" s="290">
        <v>72531441</v>
      </c>
      <c r="K113" s="186" t="s">
        <v>1099</v>
      </c>
    </row>
    <row r="114" spans="6:14" ht="15.6" thickBot="1" x14ac:dyDescent="0.4">
      <c r="F114" s="183"/>
      <c r="G114" s="187" t="s">
        <v>1566</v>
      </c>
      <c r="H114" s="187"/>
      <c r="I114" s="187"/>
      <c r="J114" s="251">
        <f>SUM(J103:J113)</f>
        <v>64303667251</v>
      </c>
      <c r="K114" s="187" t="s">
        <v>1099</v>
      </c>
    </row>
    <row r="115" spans="6:14" ht="15.6" thickTop="1" x14ac:dyDescent="0.35">
      <c r="F115" s="183"/>
      <c r="G115" s="184"/>
      <c r="H115" s="184"/>
      <c r="I115" s="184"/>
      <c r="J115" s="249"/>
      <c r="K115" s="184"/>
    </row>
    <row r="116" spans="6:14" x14ac:dyDescent="0.35">
      <c r="F116" s="183"/>
      <c r="G116" s="253" t="s">
        <v>2076</v>
      </c>
      <c r="H116" s="184"/>
      <c r="I116" s="184"/>
      <c r="J116" s="249"/>
      <c r="K116" s="184"/>
    </row>
    <row r="117" spans="6:14" x14ac:dyDescent="0.35">
      <c r="F117" s="183" t="s">
        <v>1558</v>
      </c>
      <c r="G117" s="233" t="s">
        <v>1493</v>
      </c>
      <c r="H117" s="233" t="s">
        <v>1436</v>
      </c>
      <c r="I117" s="233" t="s">
        <v>1499</v>
      </c>
      <c r="J117" s="233" t="s">
        <v>1437</v>
      </c>
      <c r="K117" s="184"/>
    </row>
    <row r="118" spans="6:14" x14ac:dyDescent="0.35">
      <c r="F118" s="183" t="s">
        <v>1559</v>
      </c>
      <c r="G118" s="289" t="s">
        <v>988</v>
      </c>
      <c r="H118" s="289" t="s">
        <v>2073</v>
      </c>
      <c r="I118" s="298"/>
      <c r="J118" s="290">
        <v>3654574424</v>
      </c>
      <c r="K118" s="184"/>
    </row>
    <row r="119" spans="6:14" x14ac:dyDescent="0.35">
      <c r="F119" s="183" t="s">
        <v>1560</v>
      </c>
      <c r="G119" s="289" t="s">
        <v>988</v>
      </c>
      <c r="H119" s="289" t="s">
        <v>2074</v>
      </c>
      <c r="I119" s="298"/>
      <c r="J119" s="290">
        <v>0</v>
      </c>
      <c r="K119" s="184"/>
    </row>
    <row r="120" spans="6:14" x14ac:dyDescent="0.35">
      <c r="F120" s="183"/>
      <c r="G120" s="289" t="s">
        <v>1496</v>
      </c>
      <c r="H120" s="289" t="s">
        <v>2073</v>
      </c>
      <c r="I120" s="298"/>
      <c r="J120" s="290">
        <v>1064649797.6174001</v>
      </c>
      <c r="K120" s="184"/>
    </row>
    <row r="121" spans="6:14" x14ac:dyDescent="0.35">
      <c r="F121" s="183"/>
      <c r="G121" s="289" t="s">
        <v>1496</v>
      </c>
      <c r="H121" s="289" t="s">
        <v>2074</v>
      </c>
      <c r="I121" s="298"/>
      <c r="J121" s="290">
        <v>0</v>
      </c>
      <c r="K121" s="184"/>
    </row>
    <row r="122" spans="6:14" ht="18.75" customHeight="1" x14ac:dyDescent="0.35">
      <c r="F122" s="183"/>
      <c r="G122" s="255"/>
      <c r="H122" s="255"/>
      <c r="I122" s="184"/>
      <c r="J122" s="249"/>
      <c r="K122" s="184"/>
    </row>
    <row r="123" spans="6:14" ht="15.75" customHeight="1" thickBot="1" x14ac:dyDescent="0.4">
      <c r="F123" s="183"/>
      <c r="G123" s="187"/>
      <c r="H123" s="187"/>
      <c r="I123" s="187"/>
      <c r="J123" s="251">
        <f>SUM(J118:J122)</f>
        <v>4719224221.6174002</v>
      </c>
      <c r="K123" s="187"/>
    </row>
    <row r="124" spans="6:14" ht="15.6" thickTop="1" x14ac:dyDescent="0.35">
      <c r="F124" s="183"/>
      <c r="G124" s="184"/>
      <c r="H124" s="184"/>
      <c r="I124" s="184"/>
      <c r="J124" s="249">
        <f>J123+J114+J100</f>
        <v>331532608401.69739</v>
      </c>
      <c r="K124" s="184"/>
    </row>
    <row r="125" spans="6:14" x14ac:dyDescent="0.35">
      <c r="F125" s="183"/>
      <c r="G125" s="253" t="s">
        <v>2146</v>
      </c>
      <c r="H125" s="184"/>
      <c r="I125" s="184"/>
      <c r="J125" s="249">
        <v>331532608402</v>
      </c>
      <c r="K125" s="184"/>
    </row>
    <row r="126" spans="6:14" x14ac:dyDescent="0.35">
      <c r="F126" s="26"/>
      <c r="G126" s="26"/>
      <c r="H126" s="26"/>
      <c r="I126" s="26"/>
      <c r="J126" s="252"/>
      <c r="K126" s="26"/>
    </row>
    <row r="127" spans="6:14" ht="15.75" customHeight="1" thickBot="1" x14ac:dyDescent="0.4">
      <c r="F127" s="371"/>
      <c r="G127" s="371"/>
      <c r="H127" s="371"/>
      <c r="I127" s="371"/>
      <c r="J127" s="371"/>
      <c r="K127" s="371"/>
      <c r="L127" s="371"/>
      <c r="M127" s="371"/>
      <c r="N127" s="371"/>
    </row>
    <row r="128" spans="6:14" x14ac:dyDescent="0.35">
      <c r="F128" s="372"/>
      <c r="G128" s="372"/>
      <c r="H128" s="372"/>
      <c r="I128" s="372"/>
      <c r="J128" s="372"/>
      <c r="K128" s="372"/>
      <c r="L128" s="372"/>
      <c r="M128" s="372"/>
      <c r="N128" s="372"/>
    </row>
    <row r="129" spans="6:14" ht="15.6" thickBot="1" x14ac:dyDescent="0.4">
      <c r="F129" s="346" t="s">
        <v>1852</v>
      </c>
      <c r="G129" s="347"/>
      <c r="H129" s="347"/>
      <c r="I129" s="347"/>
      <c r="J129" s="347"/>
      <c r="K129" s="347"/>
      <c r="L129" s="347"/>
      <c r="M129" s="347"/>
      <c r="N129" s="347"/>
    </row>
    <row r="130" spans="6:14" x14ac:dyDescent="0.35">
      <c r="F130" s="373" t="s">
        <v>1871</v>
      </c>
      <c r="G130" s="374"/>
      <c r="H130" s="374"/>
      <c r="I130" s="374"/>
      <c r="J130" s="374"/>
      <c r="K130" s="374"/>
      <c r="L130" s="374"/>
      <c r="M130" s="374"/>
      <c r="N130" s="374"/>
    </row>
    <row r="131" spans="6:14" ht="15.6" thickBot="1" x14ac:dyDescent="0.4">
      <c r="F131" s="359"/>
      <c r="G131" s="359"/>
      <c r="H131" s="359"/>
      <c r="I131" s="359"/>
      <c r="J131" s="359"/>
      <c r="K131" s="359"/>
      <c r="L131" s="359"/>
      <c r="M131" s="359"/>
      <c r="N131" s="359"/>
    </row>
    <row r="132" spans="6:14" x14ac:dyDescent="0.35">
      <c r="F132" s="341" t="s">
        <v>1851</v>
      </c>
      <c r="G132" s="341"/>
      <c r="H132" s="341"/>
      <c r="I132" s="341"/>
      <c r="J132" s="341"/>
      <c r="K132" s="341"/>
      <c r="L132" s="341"/>
      <c r="M132" s="341"/>
      <c r="N132" s="341"/>
    </row>
    <row r="133" spans="6:14" ht="15.75" customHeight="1" x14ac:dyDescent="0.35">
      <c r="F133" s="325" t="s">
        <v>1872</v>
      </c>
      <c r="G133" s="325"/>
      <c r="H133" s="325"/>
      <c r="I133" s="325"/>
      <c r="J133" s="325"/>
      <c r="K133" s="325"/>
      <c r="L133" s="325"/>
      <c r="M133" s="325"/>
      <c r="N133" s="325"/>
    </row>
    <row r="134" spans="6:14" x14ac:dyDescent="0.35">
      <c r="F134" s="334" t="s">
        <v>1873</v>
      </c>
      <c r="G134" s="334"/>
      <c r="H134" s="334"/>
      <c r="I134" s="334"/>
      <c r="J134" s="334"/>
      <c r="K134" s="334"/>
      <c r="L134" s="334"/>
      <c r="M134" s="334"/>
      <c r="N134" s="334"/>
    </row>
    <row r="146" spans="10:10" x14ac:dyDescent="0.35">
      <c r="J146" s="172">
        <f>J124-J125</f>
        <v>-0.3026123046875</v>
      </c>
    </row>
  </sheetData>
  <sheetProtection insertRows="0"/>
  <protectedRanges>
    <protectedRange algorithmName="SHA-512" hashValue="19r0bVvPR7yZA0UiYij7Tv1CBk3noIABvFePbLhCJ4nk3L6A+Fy+RdPPS3STf+a52x4pG2PQK4FAkXK9epnlIA==" saltValue="gQC4yrLvnbJqxYZ0KSEoZA==" spinCount="100000" sqref="F87:F88 I22:K38 H94:J95 J57:J59 F22:G38 H32:H38 J82:J83 F94:G96 I96:J96 F39:K43 J88 F77:J81 K103:K113 J44:J55 K44:K59 F44:I59 J90 K77:K96 F60:K76 K101" name="Government revenues"/>
    <protectedRange algorithmName="SHA-512" hashValue="19r0bVvPR7yZA0UiYij7Tv1CBk3noIABvFePbLhCJ4nk3L6A+Fy+RdPPS3STf+a52x4pG2PQK4FAkXK9epnlIA==" saltValue="gQC4yrLvnbJqxYZ0KSEoZA==" spinCount="100000" sqref="K98" name="Government revenues_1"/>
  </protectedRanges>
  <mergeCells count="26">
    <mergeCell ref="F134:N134"/>
    <mergeCell ref="F18:K18"/>
    <mergeCell ref="F8:N8"/>
    <mergeCell ref="F9:N9"/>
    <mergeCell ref="F10:N10"/>
    <mergeCell ref="F11:N11"/>
    <mergeCell ref="F12:N12"/>
    <mergeCell ref="F13:N13"/>
    <mergeCell ref="F14:N14"/>
    <mergeCell ref="F15:N15"/>
    <mergeCell ref="M18:N18"/>
    <mergeCell ref="F127:N127"/>
    <mergeCell ref="F128:N128"/>
    <mergeCell ref="F129:N129"/>
    <mergeCell ref="F133:N133"/>
    <mergeCell ref="F130:N130"/>
    <mergeCell ref="F131:N131"/>
    <mergeCell ref="F132:N132"/>
    <mergeCell ref="F20:K20"/>
    <mergeCell ref="F16:N16"/>
    <mergeCell ref="P32:U32"/>
    <mergeCell ref="M19:N19"/>
    <mergeCell ref="M28:N28"/>
    <mergeCell ref="M29:N29"/>
    <mergeCell ref="M21:N21"/>
    <mergeCell ref="M22:N27"/>
  </mergeCells>
  <dataValidations xWindow="763" yWindow="516" count="8">
    <dataValidation type="textLength" allowBlank="1" showInputMessage="1" showErrorMessage="1" errorTitle="Please do not edit these cells" error="Please do not edit these cells" sqref="J21:K21 F21:H21 J91" xr:uid="{040A0F63-1C12-415F-BF0F-4E009D609B75}">
      <formula1>10000</formula1>
      <formula2>50000</formula2>
    </dataValidation>
    <dataValidation allowBlank="1" showInputMessage="1" showErrorMessage="1" errorTitle="Please do not edit these cells" error="Please do not edit these cells" sqref="I21" xr:uid="{45C4F56B-DACD-4ADD-9EF3-528E1B8FF490}"/>
    <dataValidation type="whole" allowBlank="1" showInputMessage="1" showErrorMessage="1" errorTitle="Please do not edit those cells" error="Please do not edit those cells" sqref="F126:K126" xr:uid="{B41B3659-95C0-4782-8249-C45F1BA8CF71}">
      <formula1>10000</formula1>
      <formula2>50000</formula2>
    </dataValidation>
    <dataValidation type="textLength" allowBlank="1" showInputMessage="1" showErrorMessage="1" sqref="B7:K20 F127:N131 B127:E134 J84 J86:J87 J89 L7:O126 A7:A134 B97:H100 K97:K100 I97:J97 J99" xr:uid="{C34C43B0-4B88-4697-A1F8-6046FF94A4E3}">
      <formula1>9999999</formula1>
      <formula2>99999999</formula2>
    </dataValidation>
    <dataValidation type="textLength" allowBlank="1" showInputMessage="1" showErrorMessage="1" errorTitle="Do not edit these cells" error="Please do not edit these cells" sqref="F132:N134" xr:uid="{F2954D87-D339-415D-9481-D75E0A4DEE87}">
      <formula1>9999999</formula1>
      <formula2>99999999</formula2>
    </dataValidation>
    <dataValidation type="whole" allowBlank="1" showInputMessage="1" showErrorMessage="1" sqref="J85 I98 I100" xr:uid="{89211BE3-9C99-4B00-84AC-51B5A538A063}">
      <formula1>1</formula1>
      <formula2>2</formula2>
    </dataValidation>
    <dataValidation type="decimal" operator="notBetween" allowBlank="1" showInputMessage="1" showErrorMessage="1" errorTitle="Number" error="Please only input numbers in this cell" promptTitle="Revenue value" prompt="Please input the total figure of the revenue stream as disclosed by government, including not reconciled." sqref="J22:J55 J88 J94:J96 J57:J83 J90" xr:uid="{E188CC06-04C5-4523-9D0F-33E094E7A8EB}">
      <formula1>0.1</formula1>
      <formula2>0.2</formula2>
    </dataValidation>
    <dataValidation type="list" allowBlank="1" showInputMessage="1" showErrorMessage="1" sqref="K103:K116" xr:uid="{D192E264-08C1-4ABF-8184-48A13724DD23}">
      <formula1>Currency_code_list</formula1>
    </dataValidation>
  </dataValidations>
  <hyperlinks>
    <hyperlink ref="M19" r:id="rId1" location="r5-1" display="EITI Requirement 5.1" xr:uid="{D1298250-E9A8-4B35-9832-EB42334EC5CC}"/>
    <hyperlink ref="F20" r:id="rId2" location="r4-1" display="EITI Requirement 4.1" xr:uid="{EB616848-9320-443F-A042-28F04868856E}"/>
    <hyperlink ref="F130:J130" r:id="rId3" display="Give us your feedback or report a conflict in the data! Write to us at  data@eiti.org" xr:uid="{75CFFD54-1803-40DD-84A4-A9C2A50A545A}"/>
    <hyperlink ref="F129:J129" r:id="rId4" display="For the latest version of Summary data templates, see  https://eiti.org/summary-data-template" xr:uid="{ECA922EE-70EB-44CD-BCF7-6E5E128D70CD}"/>
    <hyperlink ref="M29:N29" r:id="rId5" display="or, https://www.imf.org/external/np/sta/gfsm/" xr:uid="{284D235A-5255-4F28-9EE1-D745AE57E870}"/>
    <hyperlink ref="M28:N28" r:id="rId6" display="For more guidance, please visit https://eiti.org/summary-data-template" xr:uid="{D9737CA5-4C3E-45EE-957B-235C04309CF3}"/>
  </hyperlinks>
  <pageMargins left="0.7" right="0.7" top="0.75" bottom="0.75" header="0.3" footer="0.3"/>
  <pageSetup paperSize="9" orientation="portrait" r:id="rId7"/>
  <colBreaks count="1" manualBreakCount="1">
    <brk id="12" max="1048575" man="1"/>
  </colBreaks>
  <customProperties>
    <customPr name="OrphanNamesChecked" r:id="rId8"/>
  </customProperties>
  <drawing r:id="rId9"/>
  <legacyDrawing r:id="rId10"/>
  <tableParts count="1">
    <tablePart r:id="rId11"/>
  </tableParts>
  <extLst>
    <ext xmlns:x14="http://schemas.microsoft.com/office/spreadsheetml/2009/9/main" uri="{CCE6A557-97BC-4b89-ADB6-D9C93CAAB3DF}">
      <x14:dataValidations xmlns:xm="http://schemas.microsoft.com/office/excel/2006/main" xWindow="763" yWindow="516" count="2">
        <x14:dataValidation type="list" allowBlank="1" showInputMessage="1" showErrorMessage="1" xr:uid="{84FF5E48-7B81-4123-B271-67A5E717896F}">
          <x14:formula1>
            <xm:f>Lists!$I$11:$I$168</xm:f>
          </x14:formula1>
          <xm:sqref>K22:K96 K101</xm:sqref>
        </x14:dataValidation>
        <x14:dataValidation type="list" allowBlank="1" showInputMessage="1" showErrorMessage="1" xr:uid="{00000000-0002-0000-0300-000000000000}">
          <x14:formula1>
            <xm:f>Lists!$S$2:$S$29</xm:f>
          </x14:formula1>
          <xm:sqref>B22:E96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2:O149"/>
  <sheetViews>
    <sheetView showGridLines="0" topLeftCell="A134" zoomScaleNormal="78" workbookViewId="0">
      <selection activeCell="I131" sqref="I131"/>
    </sheetView>
  </sheetViews>
  <sheetFormatPr defaultColWidth="9.21875" defaultRowHeight="15" x14ac:dyDescent="0.35"/>
  <cols>
    <col min="1" max="1" width="2.21875" style="12" customWidth="1"/>
    <col min="2" max="2" width="0.21875" style="12" customWidth="1"/>
    <col min="3" max="3" width="25.33203125" style="12" customWidth="1"/>
    <col min="4" max="4" width="48.44140625" style="12" customWidth="1"/>
    <col min="5" max="5" width="31.33203125" style="12" customWidth="1"/>
    <col min="6" max="6" width="11" style="12" customWidth="1"/>
    <col min="7" max="7" width="24.77734375" style="12" customWidth="1"/>
    <col min="8" max="8" width="4.109375" style="12" customWidth="1"/>
    <col min="9" max="9" width="21.88671875" style="12" bestFit="1" customWidth="1"/>
    <col min="10" max="10" width="24" style="12" customWidth="1"/>
    <col min="11" max="11" width="20.77734375" style="12" customWidth="1"/>
    <col min="12" max="12" width="19.109375" style="12" customWidth="1"/>
    <col min="13" max="13" width="15.88671875" style="12" customWidth="1"/>
    <col min="14" max="14" width="16.77734375" style="12" bestFit="1" customWidth="1"/>
    <col min="15" max="15" width="4" style="12" customWidth="1"/>
    <col min="16" max="16" width="9.21875" style="12"/>
    <col min="17" max="33" width="15.77734375" style="12" customWidth="1"/>
    <col min="34" max="16384" width="9.21875" style="12"/>
  </cols>
  <sheetData>
    <row r="2" spans="2:14" s="38" customFormat="1" x14ac:dyDescent="0.35">
      <c r="C2" s="335" t="s">
        <v>1918</v>
      </c>
      <c r="D2" s="335"/>
      <c r="E2" s="335"/>
      <c r="F2" s="335"/>
      <c r="G2" s="335"/>
      <c r="H2" s="335"/>
      <c r="I2" s="335"/>
      <c r="J2" s="335"/>
      <c r="K2" s="335"/>
      <c r="L2" s="335"/>
      <c r="M2" s="335"/>
      <c r="N2" s="335"/>
    </row>
    <row r="3" spans="2:14" ht="21" customHeight="1" x14ac:dyDescent="0.35">
      <c r="C3" s="380" t="s">
        <v>1639</v>
      </c>
      <c r="D3" s="380"/>
      <c r="E3" s="380"/>
      <c r="F3" s="380"/>
      <c r="G3" s="380"/>
      <c r="H3" s="380"/>
      <c r="I3" s="380"/>
      <c r="J3" s="380"/>
      <c r="K3" s="380"/>
      <c r="L3" s="380"/>
      <c r="M3" s="380"/>
      <c r="N3" s="380"/>
    </row>
    <row r="4" spans="2:14" s="38" customFormat="1" ht="15.6" customHeight="1" x14ac:dyDescent="0.35">
      <c r="C4" s="375" t="s">
        <v>1919</v>
      </c>
      <c r="D4" s="375"/>
      <c r="E4" s="375"/>
      <c r="F4" s="375"/>
      <c r="G4" s="375"/>
      <c r="H4" s="375"/>
      <c r="I4" s="375"/>
      <c r="J4" s="375"/>
      <c r="K4" s="375"/>
      <c r="L4" s="375"/>
      <c r="M4" s="375"/>
      <c r="N4" s="375"/>
    </row>
    <row r="5" spans="2:14" s="38" customFormat="1" ht="15.6" customHeight="1" x14ac:dyDescent="0.35">
      <c r="C5" s="375" t="s">
        <v>1920</v>
      </c>
      <c r="D5" s="375"/>
      <c r="E5" s="375"/>
      <c r="F5" s="375"/>
      <c r="G5" s="375"/>
      <c r="H5" s="375"/>
      <c r="I5" s="375"/>
      <c r="J5" s="375"/>
      <c r="K5" s="375"/>
      <c r="L5" s="375"/>
      <c r="M5" s="375"/>
      <c r="N5" s="375"/>
    </row>
    <row r="6" spans="2:14" s="38" customFormat="1" ht="15.6" customHeight="1" x14ac:dyDescent="0.35">
      <c r="C6" s="375" t="s">
        <v>1921</v>
      </c>
      <c r="D6" s="375"/>
      <c r="E6" s="375"/>
      <c r="F6" s="375"/>
      <c r="G6" s="375"/>
      <c r="H6" s="375"/>
      <c r="I6" s="375"/>
      <c r="J6" s="375"/>
      <c r="K6" s="375"/>
      <c r="L6" s="375"/>
      <c r="M6" s="375"/>
      <c r="N6" s="375"/>
    </row>
    <row r="7" spans="2:14" s="38" customFormat="1" ht="15.6" customHeight="1" x14ac:dyDescent="0.35">
      <c r="C7" s="375" t="s">
        <v>1922</v>
      </c>
      <c r="D7" s="375"/>
      <c r="E7" s="375"/>
      <c r="F7" s="375"/>
      <c r="G7" s="375"/>
      <c r="H7" s="375"/>
      <c r="I7" s="375"/>
      <c r="J7" s="375"/>
      <c r="K7" s="375"/>
      <c r="L7" s="375"/>
      <c r="M7" s="375"/>
      <c r="N7" s="375"/>
    </row>
    <row r="8" spans="2:14" s="38" customFormat="1" ht="15.6" customHeight="1" x14ac:dyDescent="0.35">
      <c r="C8" s="375" t="s">
        <v>1923</v>
      </c>
      <c r="D8" s="375"/>
      <c r="E8" s="375"/>
      <c r="F8" s="375"/>
      <c r="G8" s="375"/>
      <c r="H8" s="375"/>
      <c r="I8" s="375"/>
      <c r="J8" s="375"/>
      <c r="K8" s="375"/>
      <c r="L8" s="375"/>
      <c r="M8" s="375"/>
      <c r="N8" s="375"/>
    </row>
    <row r="9" spans="2:14" s="38" customFormat="1" x14ac:dyDescent="0.35">
      <c r="C9" s="350" t="s">
        <v>1917</v>
      </c>
      <c r="D9" s="350"/>
      <c r="E9" s="350"/>
      <c r="F9" s="350"/>
      <c r="G9" s="350"/>
      <c r="H9" s="350"/>
      <c r="I9" s="350"/>
      <c r="J9" s="350"/>
      <c r="K9" s="350"/>
      <c r="L9" s="350"/>
      <c r="M9" s="350"/>
      <c r="N9" s="350"/>
    </row>
    <row r="10" spans="2:14" x14ac:dyDescent="0.35">
      <c r="C10" s="377"/>
      <c r="D10" s="377"/>
      <c r="E10" s="377"/>
      <c r="F10" s="377"/>
      <c r="G10" s="377"/>
      <c r="H10" s="377"/>
      <c r="I10" s="377"/>
      <c r="J10" s="377"/>
      <c r="K10" s="377"/>
      <c r="L10" s="377"/>
      <c r="M10" s="377"/>
      <c r="N10" s="377"/>
    </row>
    <row r="11" spans="2:14" ht="24" x14ac:dyDescent="0.35">
      <c r="C11" s="352" t="s">
        <v>1665</v>
      </c>
      <c r="D11" s="352"/>
      <c r="E11" s="352"/>
      <c r="F11" s="352"/>
      <c r="G11" s="352"/>
      <c r="H11" s="352"/>
      <c r="I11" s="352"/>
      <c r="J11" s="352"/>
      <c r="K11" s="352"/>
      <c r="L11" s="352"/>
      <c r="M11" s="352"/>
      <c r="N11" s="352"/>
    </row>
    <row r="12" spans="2:14" s="38" customFormat="1" ht="14.25" customHeight="1" x14ac:dyDescent="0.35"/>
    <row r="13" spans="2:14" s="38" customFormat="1" ht="15.75" customHeight="1" x14ac:dyDescent="0.35">
      <c r="B13" s="360" t="s">
        <v>1932</v>
      </c>
      <c r="C13" s="360"/>
      <c r="D13" s="360"/>
      <c r="E13" s="360"/>
      <c r="F13" s="360"/>
      <c r="G13" s="360"/>
      <c r="H13" s="360"/>
      <c r="I13" s="360"/>
      <c r="J13" s="360"/>
      <c r="K13" s="360"/>
      <c r="L13" s="360"/>
      <c r="M13" s="360"/>
      <c r="N13" s="360"/>
    </row>
    <row r="14" spans="2:14" s="38" customFormat="1" x14ac:dyDescent="0.35">
      <c r="B14" s="38" t="s">
        <v>1493</v>
      </c>
      <c r="C14" s="38" t="s">
        <v>1579</v>
      </c>
      <c r="D14" s="38" t="s">
        <v>1499</v>
      </c>
      <c r="E14" s="38" t="s">
        <v>1436</v>
      </c>
      <c r="F14" s="38" t="s">
        <v>1500</v>
      </c>
      <c r="G14" s="38" t="s">
        <v>1501</v>
      </c>
      <c r="H14" s="38" t="s">
        <v>1498</v>
      </c>
      <c r="I14" s="38" t="s">
        <v>1580</v>
      </c>
      <c r="J14" s="38" t="s">
        <v>1437</v>
      </c>
      <c r="K14" s="38" t="s">
        <v>1763</v>
      </c>
      <c r="L14" s="38" t="s">
        <v>1761</v>
      </c>
      <c r="M14" s="38" t="s">
        <v>1762</v>
      </c>
      <c r="N14" s="38" t="s">
        <v>1503</v>
      </c>
    </row>
    <row r="15" spans="2:14" s="38" customFormat="1" x14ac:dyDescent="0.35">
      <c r="B15" s="38" t="str">
        <f>VLOOKUP(C15,Companies[],3,FALSE)</f>
        <v>014-248-013</v>
      </c>
      <c r="C15" s="241" t="s">
        <v>1994</v>
      </c>
      <c r="D15" s="241" t="s">
        <v>1967</v>
      </c>
      <c r="E15" s="241" t="s">
        <v>2009</v>
      </c>
      <c r="F15" s="38" t="s">
        <v>999</v>
      </c>
      <c r="G15" s="38" t="s">
        <v>999</v>
      </c>
      <c r="H15" s="241"/>
      <c r="I15" s="38" t="s">
        <v>1099</v>
      </c>
      <c r="J15" s="230">
        <v>139635</v>
      </c>
      <c r="K15" s="241"/>
      <c r="L15" s="241"/>
      <c r="M15" s="241"/>
      <c r="N15" s="241"/>
    </row>
    <row r="16" spans="2:14" s="38" customFormat="1" x14ac:dyDescent="0.35">
      <c r="B16" s="228" t="str">
        <f>VLOOKUP(C16,Companies[],3,FALSE)</f>
        <v>014-248-013</v>
      </c>
      <c r="C16" s="241" t="s">
        <v>1994</v>
      </c>
      <c r="D16" s="241" t="s">
        <v>1967</v>
      </c>
      <c r="E16" s="228" t="s">
        <v>2010</v>
      </c>
      <c r="F16" s="38" t="s">
        <v>999</v>
      </c>
      <c r="G16" s="38" t="s">
        <v>999</v>
      </c>
      <c r="H16" s="228"/>
      <c r="I16" s="38" t="s">
        <v>1099</v>
      </c>
      <c r="J16" s="230">
        <v>63920</v>
      </c>
      <c r="K16" s="228"/>
      <c r="L16" s="228"/>
      <c r="M16" s="228"/>
      <c r="N16" s="228"/>
    </row>
    <row r="17" spans="2:14" s="38" customFormat="1" x14ac:dyDescent="0.35">
      <c r="B17" s="228" t="str">
        <f>VLOOKUP(C17,Companies[],3,FALSE)</f>
        <v>014-248-013</v>
      </c>
      <c r="C17" s="241" t="s">
        <v>1994</v>
      </c>
      <c r="D17" s="241" t="s">
        <v>1967</v>
      </c>
      <c r="E17" s="228" t="s">
        <v>2012</v>
      </c>
      <c r="F17" s="38" t="s">
        <v>999</v>
      </c>
      <c r="G17" s="38" t="s">
        <v>999</v>
      </c>
      <c r="H17" s="228"/>
      <c r="I17" s="38" t="s">
        <v>1099</v>
      </c>
      <c r="J17" s="230">
        <v>9553777</v>
      </c>
      <c r="K17" s="228"/>
      <c r="L17" s="228"/>
      <c r="M17" s="228"/>
      <c r="N17" s="228"/>
    </row>
    <row r="18" spans="2:14" s="38" customFormat="1" x14ac:dyDescent="0.35">
      <c r="B18" s="228" t="str">
        <f>VLOOKUP(C18,Companies[],3,FALSE)</f>
        <v>014-248-013</v>
      </c>
      <c r="C18" s="241" t="s">
        <v>1994</v>
      </c>
      <c r="D18" s="228" t="s">
        <v>1967</v>
      </c>
      <c r="E18" s="241" t="s">
        <v>2061</v>
      </c>
      <c r="F18" s="38" t="s">
        <v>999</v>
      </c>
      <c r="G18" s="38" t="s">
        <v>999</v>
      </c>
      <c r="H18" s="228"/>
      <c r="I18" s="38" t="s">
        <v>1099</v>
      </c>
      <c r="J18" s="230">
        <v>3809861</v>
      </c>
      <c r="K18" s="228"/>
      <c r="L18" s="228"/>
      <c r="M18" s="228"/>
      <c r="N18" s="228"/>
    </row>
    <row r="19" spans="2:14" s="38" customFormat="1" x14ac:dyDescent="0.35">
      <c r="B19" s="228" t="str">
        <f>VLOOKUP(C19,Companies[],3,FALSE)</f>
        <v>014-248-013</v>
      </c>
      <c r="C19" s="241" t="s">
        <v>1994</v>
      </c>
      <c r="D19" s="228" t="s">
        <v>1967</v>
      </c>
      <c r="E19" s="241" t="s">
        <v>2140</v>
      </c>
      <c r="F19" s="38" t="s">
        <v>999</v>
      </c>
      <c r="G19" s="38" t="s">
        <v>999</v>
      </c>
      <c r="H19" s="228"/>
      <c r="I19" s="38" t="s">
        <v>1099</v>
      </c>
      <c r="J19" s="230">
        <v>2035650</v>
      </c>
      <c r="K19" s="228"/>
      <c r="L19" s="228"/>
      <c r="M19" s="228"/>
      <c r="N19" s="228"/>
    </row>
    <row r="20" spans="2:14" s="38" customFormat="1" x14ac:dyDescent="0.35">
      <c r="B20" s="228" t="str">
        <f>VLOOKUP(C20,Companies[],3,FALSE)</f>
        <v>014-248-013</v>
      </c>
      <c r="C20" s="228" t="s">
        <v>1994</v>
      </c>
      <c r="D20" s="228" t="s">
        <v>1969</v>
      </c>
      <c r="E20" s="228" t="s">
        <v>2042</v>
      </c>
      <c r="F20" s="228" t="s">
        <v>999</v>
      </c>
      <c r="G20" s="229" t="s">
        <v>999</v>
      </c>
      <c r="H20" s="228"/>
      <c r="I20" s="228" t="s">
        <v>1099</v>
      </c>
      <c r="J20" s="230">
        <v>48689821</v>
      </c>
      <c r="K20" s="228"/>
      <c r="L20" s="228"/>
      <c r="M20" s="228"/>
      <c r="N20" s="228"/>
    </row>
    <row r="21" spans="2:14" s="38" customFormat="1" x14ac:dyDescent="0.35">
      <c r="B21" s="228" t="str">
        <f>VLOOKUP(C21,Companies[],3,FALSE)</f>
        <v>014-248-013</v>
      </c>
      <c r="C21" s="241" t="s">
        <v>1994</v>
      </c>
      <c r="D21" s="228" t="s">
        <v>1969</v>
      </c>
      <c r="E21" s="241" t="s">
        <v>2065</v>
      </c>
      <c r="F21" s="38" t="s">
        <v>999</v>
      </c>
      <c r="G21" s="38" t="s">
        <v>999</v>
      </c>
      <c r="H21" s="228"/>
      <c r="I21" s="38" t="s">
        <v>1099</v>
      </c>
      <c r="J21" s="230">
        <v>237600</v>
      </c>
      <c r="K21" s="228"/>
      <c r="L21" s="228"/>
      <c r="M21" s="228"/>
      <c r="N21" s="228"/>
    </row>
    <row r="22" spans="2:14" s="38" customFormat="1" x14ac:dyDescent="0.35">
      <c r="B22" s="228" t="str">
        <f>VLOOKUP(C22,Companies[],3,FALSE)</f>
        <v>014-248-013</v>
      </c>
      <c r="C22" s="241" t="s">
        <v>1994</v>
      </c>
      <c r="D22" s="228" t="s">
        <v>1968</v>
      </c>
      <c r="E22" s="228" t="s">
        <v>2042</v>
      </c>
      <c r="F22" s="241" t="s">
        <v>999</v>
      </c>
      <c r="G22" s="241" t="s">
        <v>999</v>
      </c>
      <c r="H22" s="228"/>
      <c r="I22" s="241" t="s">
        <v>1099</v>
      </c>
      <c r="J22" s="230">
        <v>8046780</v>
      </c>
      <c r="K22" s="228"/>
      <c r="L22" s="228"/>
      <c r="M22" s="228"/>
      <c r="N22" s="228"/>
    </row>
    <row r="23" spans="2:14" s="38" customFormat="1" x14ac:dyDescent="0.35">
      <c r="B23" s="228" t="str">
        <f>VLOOKUP(C23,Companies[],3,FALSE)</f>
        <v>014-248-013</v>
      </c>
      <c r="C23" s="241" t="s">
        <v>1994</v>
      </c>
      <c r="D23" s="228" t="s">
        <v>1970</v>
      </c>
      <c r="E23" s="241" t="s">
        <v>1546</v>
      </c>
      <c r="F23" s="38" t="s">
        <v>999</v>
      </c>
      <c r="G23" s="38" t="s">
        <v>999</v>
      </c>
      <c r="H23" s="228"/>
      <c r="I23" s="38" t="s">
        <v>1099</v>
      </c>
      <c r="J23" s="230">
        <v>650927060.74000001</v>
      </c>
      <c r="K23" s="228"/>
      <c r="L23" s="228"/>
      <c r="M23" s="228"/>
      <c r="N23" s="228"/>
    </row>
    <row r="24" spans="2:14" s="38" customFormat="1" x14ac:dyDescent="0.35">
      <c r="B24" s="228" t="str">
        <f>VLOOKUP(C24,Companies[],3,FALSE)</f>
        <v>014-248-013</v>
      </c>
      <c r="C24" s="228" t="s">
        <v>1994</v>
      </c>
      <c r="D24" s="228" t="s">
        <v>1974</v>
      </c>
      <c r="E24" s="228" t="s">
        <v>2039</v>
      </c>
      <c r="F24" s="228" t="s">
        <v>999</v>
      </c>
      <c r="G24" s="229" t="s">
        <v>999</v>
      </c>
      <c r="H24" s="228"/>
      <c r="I24" s="228" t="s">
        <v>1099</v>
      </c>
      <c r="J24" s="230">
        <v>1673101</v>
      </c>
      <c r="K24" s="228"/>
      <c r="L24" s="228"/>
      <c r="M24" s="228"/>
      <c r="N24" s="228"/>
    </row>
    <row r="25" spans="2:14" s="38" customFormat="1" x14ac:dyDescent="0.35">
      <c r="B25" s="228" t="str">
        <f>VLOOKUP(C25,Companies[],3,FALSE)</f>
        <v>014-248-013</v>
      </c>
      <c r="C25" s="228" t="s">
        <v>1994</v>
      </c>
      <c r="D25" s="228" t="s">
        <v>1974</v>
      </c>
      <c r="E25" s="228" t="s">
        <v>2078</v>
      </c>
      <c r="F25" s="228" t="s">
        <v>999</v>
      </c>
      <c r="G25" s="229" t="s">
        <v>999</v>
      </c>
      <c r="H25" s="228"/>
      <c r="I25" s="228" t="s">
        <v>1099</v>
      </c>
      <c r="J25" s="230">
        <v>133333</v>
      </c>
      <c r="K25" s="228"/>
      <c r="L25" s="228"/>
      <c r="M25" s="228"/>
      <c r="N25" s="228"/>
    </row>
    <row r="26" spans="2:14" s="38" customFormat="1" x14ac:dyDescent="0.35">
      <c r="B26" s="228" t="str">
        <f>VLOOKUP(C26,Companies[],3,FALSE)</f>
        <v>014-248-013</v>
      </c>
      <c r="C26" s="228" t="s">
        <v>1994</v>
      </c>
      <c r="D26" s="228" t="s">
        <v>1973</v>
      </c>
      <c r="E26" s="228" t="s">
        <v>2040</v>
      </c>
      <c r="F26" s="228" t="s">
        <v>999</v>
      </c>
      <c r="G26" s="229" t="s">
        <v>999</v>
      </c>
      <c r="H26" s="228"/>
      <c r="I26" s="228" t="s">
        <v>1099</v>
      </c>
      <c r="J26" s="230">
        <v>1411071</v>
      </c>
      <c r="K26" s="228"/>
      <c r="L26" s="228"/>
      <c r="M26" s="228"/>
      <c r="N26" s="228"/>
    </row>
    <row r="27" spans="2:14" s="38" customFormat="1" x14ac:dyDescent="0.35">
      <c r="B27" s="228" t="str">
        <f>VLOOKUP(C27,Companies[],3,FALSE)</f>
        <v>014-248-013</v>
      </c>
      <c r="C27" s="228" t="s">
        <v>1994</v>
      </c>
      <c r="D27" s="228" t="s">
        <v>1971</v>
      </c>
      <c r="E27" s="228" t="s">
        <v>2067</v>
      </c>
      <c r="F27" s="228" t="s">
        <v>999</v>
      </c>
      <c r="G27" s="229" t="s">
        <v>999</v>
      </c>
      <c r="H27" s="228"/>
      <c r="I27" s="228" t="s">
        <v>1099</v>
      </c>
      <c r="J27" s="230">
        <v>216913811</v>
      </c>
      <c r="K27" s="228"/>
      <c r="L27" s="228"/>
      <c r="M27" s="228"/>
      <c r="N27" s="228"/>
    </row>
    <row r="28" spans="2:14" s="38" customFormat="1" x14ac:dyDescent="0.35">
      <c r="B28" s="228" t="str">
        <f>VLOOKUP(C28,Companies[],3,FALSE)</f>
        <v>010079993</v>
      </c>
      <c r="C28" s="228" t="s">
        <v>1998</v>
      </c>
      <c r="D28" s="228" t="s">
        <v>1967</v>
      </c>
      <c r="E28" s="228" t="s">
        <v>2009</v>
      </c>
      <c r="F28" s="228" t="s">
        <v>999</v>
      </c>
      <c r="G28" s="229" t="s">
        <v>999</v>
      </c>
      <c r="H28" s="228"/>
      <c r="I28" s="228" t="s">
        <v>1099</v>
      </c>
      <c r="J28" s="230">
        <v>129132229</v>
      </c>
      <c r="K28" s="228"/>
      <c r="L28" s="228"/>
      <c r="M28" s="228"/>
      <c r="N28" s="228"/>
    </row>
    <row r="29" spans="2:14" s="38" customFormat="1" x14ac:dyDescent="0.35">
      <c r="B29" s="228" t="str">
        <f>VLOOKUP(C29,Companies[],3,FALSE)</f>
        <v>010079993</v>
      </c>
      <c r="C29" s="228" t="s">
        <v>1998</v>
      </c>
      <c r="D29" s="228" t="s">
        <v>1967</v>
      </c>
      <c r="E29" s="228" t="s">
        <v>2010</v>
      </c>
      <c r="F29" s="228" t="s">
        <v>999</v>
      </c>
      <c r="G29" s="229" t="s">
        <v>999</v>
      </c>
      <c r="H29" s="228"/>
      <c r="I29" s="228" t="s">
        <v>1099</v>
      </c>
      <c r="J29" s="230">
        <v>164105388</v>
      </c>
      <c r="K29" s="228"/>
      <c r="L29" s="228"/>
      <c r="M29" s="228"/>
      <c r="N29" s="228"/>
    </row>
    <row r="30" spans="2:14" s="38" customFormat="1" x14ac:dyDescent="0.35">
      <c r="B30" s="228" t="str">
        <f>VLOOKUP(C30,Companies[],3,FALSE)</f>
        <v>010079993</v>
      </c>
      <c r="C30" s="228" t="s">
        <v>1998</v>
      </c>
      <c r="D30" s="228" t="s">
        <v>1967</v>
      </c>
      <c r="E30" s="228" t="s">
        <v>2012</v>
      </c>
      <c r="F30" s="228" t="s">
        <v>999</v>
      </c>
      <c r="G30" s="229" t="s">
        <v>999</v>
      </c>
      <c r="H30" s="228"/>
      <c r="I30" s="228" t="s">
        <v>1099</v>
      </c>
      <c r="J30" s="230">
        <v>682189</v>
      </c>
      <c r="K30" s="228"/>
      <c r="L30" s="228"/>
      <c r="M30" s="228"/>
      <c r="N30" s="228"/>
    </row>
    <row r="31" spans="2:14" s="38" customFormat="1" x14ac:dyDescent="0.35">
      <c r="B31" s="228" t="str">
        <f>VLOOKUP(C31,Companies[],3,FALSE)</f>
        <v>010079993</v>
      </c>
      <c r="C31" s="228" t="s">
        <v>1998</v>
      </c>
      <c r="D31" s="228" t="s">
        <v>1967</v>
      </c>
      <c r="E31" s="228" t="s">
        <v>2061</v>
      </c>
      <c r="F31" s="228" t="s">
        <v>999</v>
      </c>
      <c r="G31" s="229" t="s">
        <v>999</v>
      </c>
      <c r="H31" s="228"/>
      <c r="I31" s="228" t="s">
        <v>1099</v>
      </c>
      <c r="J31" s="230">
        <v>307493</v>
      </c>
      <c r="K31" s="228"/>
      <c r="L31" s="228"/>
      <c r="M31" s="228"/>
      <c r="N31" s="228"/>
    </row>
    <row r="32" spans="2:14" s="38" customFormat="1" x14ac:dyDescent="0.35">
      <c r="B32" s="228" t="str">
        <f>VLOOKUP(C32,Companies[],3,FALSE)</f>
        <v>010079993</v>
      </c>
      <c r="C32" s="228" t="s">
        <v>1998</v>
      </c>
      <c r="D32" s="228" t="s">
        <v>1969</v>
      </c>
      <c r="E32" s="228" t="s">
        <v>2037</v>
      </c>
      <c r="F32" s="228" t="s">
        <v>999</v>
      </c>
      <c r="G32" s="229" t="s">
        <v>999</v>
      </c>
      <c r="H32" s="228"/>
      <c r="I32" s="228" t="s">
        <v>1099</v>
      </c>
      <c r="J32" s="230">
        <v>3185520</v>
      </c>
      <c r="K32" s="228"/>
      <c r="L32" s="228"/>
      <c r="M32" s="228"/>
      <c r="N32" s="228"/>
    </row>
    <row r="33" spans="1:15" s="38" customFormat="1" x14ac:dyDescent="0.35">
      <c r="B33" s="228" t="str">
        <f>VLOOKUP(C33,Companies[],3,FALSE)</f>
        <v>010079993</v>
      </c>
      <c r="C33" s="228" t="s">
        <v>1998</v>
      </c>
      <c r="D33" s="228" t="s">
        <v>1969</v>
      </c>
      <c r="E33" s="228" t="s">
        <v>2065</v>
      </c>
      <c r="F33" s="228" t="s">
        <v>999</v>
      </c>
      <c r="G33" s="229" t="s">
        <v>999</v>
      </c>
      <c r="H33" s="228"/>
      <c r="I33" s="228" t="s">
        <v>1099</v>
      </c>
      <c r="J33" s="230">
        <v>1000000</v>
      </c>
      <c r="K33" s="228"/>
      <c r="L33" s="228"/>
      <c r="M33" s="228"/>
      <c r="N33" s="228"/>
    </row>
    <row r="34" spans="1:15" s="38" customFormat="1" x14ac:dyDescent="0.35">
      <c r="B34" s="228" t="str">
        <f>VLOOKUP(C34,Companies[],3,FALSE)</f>
        <v>010079993</v>
      </c>
      <c r="C34" s="228" t="s">
        <v>1998</v>
      </c>
      <c r="D34" s="228" t="s">
        <v>1974</v>
      </c>
      <c r="E34" s="228" t="s">
        <v>2039</v>
      </c>
      <c r="F34" s="228" t="s">
        <v>999</v>
      </c>
      <c r="G34" s="229" t="s">
        <v>999</v>
      </c>
      <c r="H34" s="228"/>
      <c r="I34" s="228" t="s">
        <v>1099</v>
      </c>
      <c r="J34" s="230">
        <v>10700</v>
      </c>
      <c r="K34" s="228"/>
      <c r="L34" s="228"/>
      <c r="M34" s="228"/>
      <c r="N34" s="228"/>
    </row>
    <row r="35" spans="1:15" s="38" customFormat="1" x14ac:dyDescent="0.35">
      <c r="B35" s="228" t="str">
        <f>VLOOKUP(C35,Companies[],3,FALSE)</f>
        <v>010079993</v>
      </c>
      <c r="C35" s="228" t="s">
        <v>1998</v>
      </c>
      <c r="D35" s="228" t="s">
        <v>1974</v>
      </c>
      <c r="E35" s="228" t="s">
        <v>2137</v>
      </c>
      <c r="F35" s="228" t="s">
        <v>999</v>
      </c>
      <c r="G35" s="229" t="s">
        <v>999</v>
      </c>
      <c r="H35" s="228"/>
      <c r="I35" s="228" t="s">
        <v>1099</v>
      </c>
      <c r="J35" s="230">
        <v>1986666</v>
      </c>
      <c r="K35" s="228"/>
      <c r="L35" s="228"/>
      <c r="M35" s="228"/>
      <c r="N35" s="228"/>
    </row>
    <row r="36" spans="1:15" s="38" customFormat="1" x14ac:dyDescent="0.35">
      <c r="B36" s="228" t="str">
        <f>VLOOKUP(C36,Companies[],3,FALSE)</f>
        <v>010079993</v>
      </c>
      <c r="C36" s="228" t="s">
        <v>1998</v>
      </c>
      <c r="D36" s="228" t="s">
        <v>1973</v>
      </c>
      <c r="E36" s="228" t="s">
        <v>2040</v>
      </c>
      <c r="F36" s="228" t="s">
        <v>999</v>
      </c>
      <c r="G36" s="229" t="s">
        <v>999</v>
      </c>
      <c r="H36" s="228"/>
      <c r="I36" s="228" t="s">
        <v>1099</v>
      </c>
      <c r="J36" s="230">
        <v>2050437</v>
      </c>
      <c r="K36" s="228"/>
      <c r="L36" s="228"/>
      <c r="M36" s="228"/>
      <c r="N36" s="228"/>
    </row>
    <row r="37" spans="1:15" s="38" customFormat="1" x14ac:dyDescent="0.35">
      <c r="B37" s="228" t="str">
        <f>VLOOKUP(C37,Companies[],3,FALSE)</f>
        <v>010079993</v>
      </c>
      <c r="C37" s="228" t="s">
        <v>1998</v>
      </c>
      <c r="D37" s="228" t="s">
        <v>1971</v>
      </c>
      <c r="E37" s="228" t="s">
        <v>2067</v>
      </c>
      <c r="F37" s="228" t="s">
        <v>999</v>
      </c>
      <c r="G37" s="229" t="s">
        <v>999</v>
      </c>
      <c r="H37" s="228"/>
      <c r="I37" s="228" t="s">
        <v>1099</v>
      </c>
      <c r="J37" s="230">
        <v>241907082</v>
      </c>
      <c r="K37" s="228"/>
      <c r="L37" s="228"/>
      <c r="M37" s="228"/>
      <c r="N37" s="228"/>
    </row>
    <row r="38" spans="1:15" s="38" customFormat="1" x14ac:dyDescent="0.35">
      <c r="B38" s="228" t="str">
        <f>VLOOKUP(C38,Companies[],3,FALSE)</f>
        <v>010079993</v>
      </c>
      <c r="C38" s="228" t="s">
        <v>1998</v>
      </c>
      <c r="D38" s="228" t="s">
        <v>2142</v>
      </c>
      <c r="E38" s="228" t="s">
        <v>2141</v>
      </c>
      <c r="F38" s="228" t="s">
        <v>999</v>
      </c>
      <c r="G38" s="229" t="s">
        <v>999</v>
      </c>
      <c r="H38" s="228"/>
      <c r="I38" s="228" t="s">
        <v>1099</v>
      </c>
      <c r="J38" s="230">
        <v>3130572</v>
      </c>
      <c r="K38" s="228"/>
      <c r="L38" s="228"/>
      <c r="M38" s="228"/>
      <c r="N38" s="228"/>
    </row>
    <row r="39" spans="1:15" s="38" customFormat="1" x14ac:dyDescent="0.35">
      <c r="B39" s="228">
        <f>VLOOKUP(C39,Companies[],3,FALSE)</f>
        <v>110248302</v>
      </c>
      <c r="C39" s="228" t="s">
        <v>1999</v>
      </c>
      <c r="D39" s="228" t="s">
        <v>1968</v>
      </c>
      <c r="E39" s="228" t="s">
        <v>1546</v>
      </c>
      <c r="F39" s="228" t="s">
        <v>999</v>
      </c>
      <c r="G39" s="229" t="s">
        <v>999</v>
      </c>
      <c r="H39" s="228"/>
      <c r="I39" s="228" t="s">
        <v>1099</v>
      </c>
      <c r="J39" s="230">
        <v>2922691081</v>
      </c>
      <c r="K39" s="228"/>
      <c r="L39" s="228"/>
      <c r="M39" s="228"/>
      <c r="N39" s="228"/>
    </row>
    <row r="40" spans="1:15" s="38" customFormat="1" x14ac:dyDescent="0.35">
      <c r="B40" s="228">
        <f>VLOOKUP(C40,Companies[],3,FALSE)</f>
        <v>110248302</v>
      </c>
      <c r="C40" s="228" t="s">
        <v>1999</v>
      </c>
      <c r="D40" s="228" t="s">
        <v>1968</v>
      </c>
      <c r="E40" s="228" t="s">
        <v>2014</v>
      </c>
      <c r="F40" s="228" t="s">
        <v>999</v>
      </c>
      <c r="G40" s="228" t="s">
        <v>999</v>
      </c>
      <c r="H40" s="228"/>
      <c r="I40" s="228" t="s">
        <v>1099</v>
      </c>
      <c r="J40" s="230">
        <v>1801718371</v>
      </c>
      <c r="K40" s="228"/>
      <c r="L40" s="228"/>
      <c r="M40" s="228"/>
      <c r="N40" s="228"/>
    </row>
    <row r="41" spans="1:15" s="38" customFormat="1" x14ac:dyDescent="0.35">
      <c r="A41" s="241"/>
      <c r="B41" s="228">
        <f>VLOOKUP(C41,Companies[],3,FALSE)</f>
        <v>110248302</v>
      </c>
      <c r="C41" s="241" t="s">
        <v>1999</v>
      </c>
      <c r="D41" s="228" t="s">
        <v>1968</v>
      </c>
      <c r="E41" s="241" t="s">
        <v>2043</v>
      </c>
      <c r="F41" s="241" t="s">
        <v>999</v>
      </c>
      <c r="G41" s="241" t="s">
        <v>999</v>
      </c>
      <c r="H41" s="241"/>
      <c r="I41" s="241" t="s">
        <v>1099</v>
      </c>
      <c r="J41" s="230">
        <v>5702000</v>
      </c>
      <c r="K41" s="241"/>
      <c r="L41" s="228"/>
      <c r="M41" s="228"/>
      <c r="N41" s="228"/>
      <c r="O41" s="241"/>
    </row>
    <row r="42" spans="1:15" s="38" customFormat="1" x14ac:dyDescent="0.35">
      <c r="A42" s="241"/>
      <c r="B42" s="228">
        <f>VLOOKUP(C42,Companies[],3,FALSE)</f>
        <v>110248302</v>
      </c>
      <c r="C42" s="241" t="s">
        <v>1999</v>
      </c>
      <c r="D42" s="228" t="s">
        <v>1971</v>
      </c>
      <c r="E42" s="228" t="s">
        <v>2067</v>
      </c>
      <c r="F42" s="241" t="s">
        <v>999</v>
      </c>
      <c r="G42" s="243" t="s">
        <v>999</v>
      </c>
      <c r="H42" s="241"/>
      <c r="I42" s="241" t="s">
        <v>1099</v>
      </c>
      <c r="J42" s="242">
        <v>2253208</v>
      </c>
      <c r="K42" s="241"/>
      <c r="L42" s="228"/>
      <c r="M42" s="228"/>
      <c r="N42" s="228"/>
      <c r="O42" s="241"/>
    </row>
    <row r="43" spans="1:15" s="38" customFormat="1" x14ac:dyDescent="0.35">
      <c r="A43" s="241"/>
      <c r="B43" s="228" t="str">
        <f>VLOOKUP(C43,Companies[],3,FALSE)</f>
        <v>010291399</v>
      </c>
      <c r="C43" s="241" t="s">
        <v>2001</v>
      </c>
      <c r="D43" s="228" t="s">
        <v>1967</v>
      </c>
      <c r="E43" s="228" t="s">
        <v>2009</v>
      </c>
      <c r="F43" s="241" t="s">
        <v>999</v>
      </c>
      <c r="G43" s="243" t="s">
        <v>999</v>
      </c>
      <c r="H43" s="241"/>
      <c r="I43" s="241" t="s">
        <v>1099</v>
      </c>
      <c r="J43" s="242">
        <v>1088313</v>
      </c>
      <c r="K43" s="241"/>
      <c r="L43" s="228"/>
      <c r="M43" s="228"/>
      <c r="N43" s="228"/>
      <c r="O43" s="241"/>
    </row>
    <row r="44" spans="1:15" s="38" customFormat="1" x14ac:dyDescent="0.35">
      <c r="A44" s="241"/>
      <c r="B44" s="228" t="str">
        <f>VLOOKUP(C44,Companies[],3,FALSE)</f>
        <v>010291399</v>
      </c>
      <c r="C44" s="241" t="s">
        <v>2001</v>
      </c>
      <c r="D44" s="228" t="s">
        <v>1967</v>
      </c>
      <c r="E44" s="228" t="s">
        <v>2010</v>
      </c>
      <c r="F44" s="241" t="s">
        <v>999</v>
      </c>
      <c r="G44" s="241" t="s">
        <v>999</v>
      </c>
      <c r="H44" s="241"/>
      <c r="I44" s="241" t="s">
        <v>1099</v>
      </c>
      <c r="J44" s="242">
        <v>44450368</v>
      </c>
      <c r="K44" s="241"/>
      <c r="L44" s="228"/>
      <c r="M44" s="228"/>
      <c r="N44" s="228"/>
      <c r="O44" s="241"/>
    </row>
    <row r="45" spans="1:15" s="38" customFormat="1" x14ac:dyDescent="0.35">
      <c r="A45" s="241"/>
      <c r="B45" s="228" t="str">
        <f>VLOOKUP(C45,Companies[],3,FALSE)</f>
        <v>010291399</v>
      </c>
      <c r="C45" s="241" t="s">
        <v>2001</v>
      </c>
      <c r="D45" s="228" t="s">
        <v>1968</v>
      </c>
      <c r="E45" s="241" t="s">
        <v>1546</v>
      </c>
      <c r="F45" s="241" t="s">
        <v>999</v>
      </c>
      <c r="G45" s="241" t="s">
        <v>999</v>
      </c>
      <c r="H45" s="241"/>
      <c r="I45" s="241" t="s">
        <v>1099</v>
      </c>
      <c r="J45" s="242">
        <v>319152743</v>
      </c>
      <c r="K45" s="241"/>
      <c r="L45" s="228"/>
      <c r="M45" s="228"/>
      <c r="N45" s="228"/>
      <c r="O45" s="241"/>
    </row>
    <row r="46" spans="1:15" s="38" customFormat="1" x14ac:dyDescent="0.35">
      <c r="B46" s="228" t="str">
        <f>VLOOKUP(C46,Companies[],3,FALSE)</f>
        <v>010291399</v>
      </c>
      <c r="C46" s="241" t="s">
        <v>2001</v>
      </c>
      <c r="D46" s="228" t="s">
        <v>1968</v>
      </c>
      <c r="E46" s="228" t="s">
        <v>2014</v>
      </c>
      <c r="F46" s="228" t="s">
        <v>999</v>
      </c>
      <c r="G46" s="228" t="s">
        <v>999</v>
      </c>
      <c r="H46" s="228"/>
      <c r="I46" s="228" t="s">
        <v>1099</v>
      </c>
      <c r="J46" s="230">
        <v>197626814</v>
      </c>
      <c r="K46" s="228"/>
      <c r="L46" s="228"/>
      <c r="M46" s="228"/>
      <c r="N46" s="228"/>
    </row>
    <row r="47" spans="1:15" s="38" customFormat="1" x14ac:dyDescent="0.35">
      <c r="A47" s="241"/>
      <c r="B47" s="228" t="str">
        <f>VLOOKUP(C47,Companies[],3,FALSE)</f>
        <v>010291399</v>
      </c>
      <c r="C47" s="241" t="s">
        <v>2001</v>
      </c>
      <c r="D47" s="228" t="s">
        <v>1968</v>
      </c>
      <c r="E47" s="241" t="s">
        <v>2043</v>
      </c>
      <c r="F47" s="241" t="s">
        <v>999</v>
      </c>
      <c r="G47" s="241" t="s">
        <v>999</v>
      </c>
      <c r="H47" s="241"/>
      <c r="I47" s="241" t="s">
        <v>1099</v>
      </c>
      <c r="J47" s="242">
        <v>3482000</v>
      </c>
      <c r="K47" s="241"/>
      <c r="L47" s="228"/>
      <c r="M47" s="228"/>
      <c r="N47" s="228"/>
      <c r="O47" s="241"/>
    </row>
    <row r="48" spans="1:15" s="38" customFormat="1" x14ac:dyDescent="0.35">
      <c r="A48" s="241"/>
      <c r="B48" s="228" t="str">
        <f>VLOOKUP(C48,Companies[],3,FALSE)</f>
        <v>010291399</v>
      </c>
      <c r="C48" s="241" t="s">
        <v>2001</v>
      </c>
      <c r="D48" s="228" t="s">
        <v>1971</v>
      </c>
      <c r="E48" s="241" t="s">
        <v>2067</v>
      </c>
      <c r="F48" s="241" t="s">
        <v>999</v>
      </c>
      <c r="G48" s="241" t="s">
        <v>999</v>
      </c>
      <c r="H48" s="241"/>
      <c r="I48" s="241" t="s">
        <v>1099</v>
      </c>
      <c r="J48" s="230">
        <v>2867200</v>
      </c>
      <c r="K48" s="241"/>
      <c r="L48" s="228"/>
      <c r="M48" s="228"/>
      <c r="N48" s="228"/>
      <c r="O48" s="241"/>
    </row>
    <row r="49" spans="1:15" s="38" customFormat="1" x14ac:dyDescent="0.35">
      <c r="A49" s="241"/>
      <c r="B49" s="228" t="str">
        <f>VLOOKUP(C49,Companies[],3,FALSE)</f>
        <v>014679006</v>
      </c>
      <c r="C49" s="241" t="s">
        <v>2002</v>
      </c>
      <c r="D49" s="228" t="s">
        <v>1968</v>
      </c>
      <c r="E49" s="241" t="s">
        <v>2043</v>
      </c>
      <c r="F49" s="241" t="s">
        <v>999</v>
      </c>
      <c r="G49" s="241" t="s">
        <v>999</v>
      </c>
      <c r="H49" s="241"/>
      <c r="I49" s="241" t="s">
        <v>1099</v>
      </c>
      <c r="J49" s="242">
        <v>3050000</v>
      </c>
      <c r="K49" s="241"/>
      <c r="L49" s="228"/>
      <c r="M49" s="228"/>
      <c r="N49" s="228"/>
      <c r="O49" s="241"/>
    </row>
    <row r="50" spans="1:15" s="38" customFormat="1" x14ac:dyDescent="0.35">
      <c r="A50" s="241"/>
      <c r="B50" s="228" t="str">
        <f>VLOOKUP(C50,Companies[],3,FALSE)</f>
        <v>014679006</v>
      </c>
      <c r="C50" s="241" t="s">
        <v>2002</v>
      </c>
      <c r="D50" s="228" t="s">
        <v>1971</v>
      </c>
      <c r="E50" s="241" t="s">
        <v>2067</v>
      </c>
      <c r="F50" s="241" t="s">
        <v>999</v>
      </c>
      <c r="G50" s="241" t="s">
        <v>999</v>
      </c>
      <c r="H50" s="241"/>
      <c r="I50" s="241" t="s">
        <v>1099</v>
      </c>
      <c r="J50" s="242">
        <v>3007556</v>
      </c>
      <c r="K50" s="241"/>
      <c r="L50" s="228"/>
      <c r="M50" s="228"/>
      <c r="N50" s="228"/>
      <c r="O50" s="241"/>
    </row>
    <row r="51" spans="1:15" s="38" customFormat="1" x14ac:dyDescent="0.35">
      <c r="A51" s="241"/>
      <c r="B51" s="228">
        <f>VLOOKUP(C51,Companies[],3,FALSE)</f>
        <v>110437911</v>
      </c>
      <c r="C51" s="241" t="s">
        <v>2003</v>
      </c>
      <c r="D51" s="228" t="s">
        <v>1968</v>
      </c>
      <c r="E51" s="241" t="s">
        <v>1546</v>
      </c>
      <c r="F51" s="241" t="s">
        <v>999</v>
      </c>
      <c r="G51" s="241" t="s">
        <v>999</v>
      </c>
      <c r="H51" s="241"/>
      <c r="I51" s="241" t="s">
        <v>1099</v>
      </c>
      <c r="J51" s="242">
        <v>206751220</v>
      </c>
      <c r="K51" s="241"/>
      <c r="L51" s="228"/>
      <c r="M51" s="228"/>
      <c r="N51" s="228"/>
      <c r="O51" s="241"/>
    </row>
    <row r="52" spans="1:15" s="38" customFormat="1" x14ac:dyDescent="0.35">
      <c r="A52" s="241"/>
      <c r="B52" s="228">
        <f>VLOOKUP(C52,Companies[],3,FALSE)</f>
        <v>110437911</v>
      </c>
      <c r="C52" s="228" t="s">
        <v>2003</v>
      </c>
      <c r="D52" s="228" t="s">
        <v>1968</v>
      </c>
      <c r="E52" s="228" t="s">
        <v>2014</v>
      </c>
      <c r="F52" s="241" t="s">
        <v>999</v>
      </c>
      <c r="G52" s="241" t="s">
        <v>999</v>
      </c>
      <c r="H52" s="241"/>
      <c r="I52" s="241" t="s">
        <v>1099</v>
      </c>
      <c r="J52" s="230">
        <v>128159380</v>
      </c>
      <c r="K52" s="228"/>
      <c r="L52" s="228"/>
      <c r="M52" s="228"/>
      <c r="N52" s="228"/>
      <c r="O52" s="228"/>
    </row>
    <row r="53" spans="1:15" s="38" customFormat="1" x14ac:dyDescent="0.35">
      <c r="A53" s="241"/>
      <c r="B53" s="228">
        <f>VLOOKUP(C53,Companies[],3,FALSE)</f>
        <v>110437911</v>
      </c>
      <c r="C53" s="241" t="s">
        <v>2003</v>
      </c>
      <c r="D53" s="228" t="s">
        <v>1968</v>
      </c>
      <c r="E53" s="241" t="s">
        <v>2043</v>
      </c>
      <c r="F53" s="241" t="s">
        <v>999</v>
      </c>
      <c r="G53" s="241" t="s">
        <v>999</v>
      </c>
      <c r="H53" s="241"/>
      <c r="I53" s="241" t="s">
        <v>1099</v>
      </c>
      <c r="J53" s="242">
        <v>3050000</v>
      </c>
      <c r="K53" s="241"/>
      <c r="L53" s="228"/>
      <c r="M53" s="228"/>
      <c r="N53" s="228"/>
      <c r="O53" s="241"/>
    </row>
    <row r="54" spans="1:15" s="38" customFormat="1" x14ac:dyDescent="0.35">
      <c r="A54" s="241"/>
      <c r="B54" s="228">
        <f>VLOOKUP(C54,Companies[],3,FALSE)</f>
        <v>110437911</v>
      </c>
      <c r="C54" s="241" t="s">
        <v>2003</v>
      </c>
      <c r="D54" s="228" t="s">
        <v>1968</v>
      </c>
      <c r="E54" s="241" t="s">
        <v>2137</v>
      </c>
      <c r="F54" s="241" t="s">
        <v>999</v>
      </c>
      <c r="G54" s="241" t="s">
        <v>999</v>
      </c>
      <c r="H54" s="241"/>
      <c r="I54" s="241" t="s">
        <v>1099</v>
      </c>
      <c r="J54" s="242">
        <v>40000</v>
      </c>
      <c r="K54" s="241"/>
      <c r="L54" s="228"/>
      <c r="M54" s="228"/>
      <c r="N54" s="228"/>
      <c r="O54" s="241"/>
    </row>
    <row r="55" spans="1:15" s="38" customFormat="1" x14ac:dyDescent="0.35">
      <c r="A55" s="241"/>
      <c r="B55" s="228">
        <f>VLOOKUP(C55,Companies[],3,FALSE)</f>
        <v>110437911</v>
      </c>
      <c r="C55" s="241" t="s">
        <v>2003</v>
      </c>
      <c r="D55" s="228" t="s">
        <v>1971</v>
      </c>
      <c r="E55" s="241" t="s">
        <v>2067</v>
      </c>
      <c r="F55" s="241" t="s">
        <v>999</v>
      </c>
      <c r="G55" s="241" t="s">
        <v>999</v>
      </c>
      <c r="H55" s="241"/>
      <c r="I55" s="241" t="s">
        <v>1099</v>
      </c>
      <c r="J55" s="242">
        <v>1705900</v>
      </c>
      <c r="K55" s="241"/>
      <c r="L55" s="228"/>
      <c r="M55" s="228"/>
      <c r="N55" s="228"/>
      <c r="O55" s="241"/>
    </row>
    <row r="56" spans="1:15" s="38" customFormat="1" x14ac:dyDescent="0.35">
      <c r="A56" s="241"/>
      <c r="B56" s="228">
        <f>VLOOKUP(C56,Companies[],3,FALSE)</f>
        <v>110437911</v>
      </c>
      <c r="C56" s="241" t="s">
        <v>2003</v>
      </c>
      <c r="D56" s="228" t="s">
        <v>2142</v>
      </c>
      <c r="E56" s="241" t="s">
        <v>2141</v>
      </c>
      <c r="F56" s="241" t="s">
        <v>999</v>
      </c>
      <c r="G56" s="241" t="s">
        <v>999</v>
      </c>
      <c r="H56" s="241"/>
      <c r="I56" s="228" t="s">
        <v>1099</v>
      </c>
      <c r="J56" s="242">
        <v>41052</v>
      </c>
      <c r="K56" s="241"/>
      <c r="L56" s="228"/>
      <c r="M56" s="228"/>
      <c r="N56" s="228"/>
      <c r="O56" s="241"/>
    </row>
    <row r="57" spans="1:15" s="38" customFormat="1" x14ac:dyDescent="0.35">
      <c r="A57" s="241"/>
      <c r="B57" s="228">
        <f>VLOOKUP(C57,Companies[],3,FALSE)</f>
        <v>15146737</v>
      </c>
      <c r="C57" s="241" t="s">
        <v>2005</v>
      </c>
      <c r="D57" s="228" t="s">
        <v>1971</v>
      </c>
      <c r="E57" s="241" t="s">
        <v>2067</v>
      </c>
      <c r="F57" s="241" t="s">
        <v>999</v>
      </c>
      <c r="G57" s="241" t="s">
        <v>999</v>
      </c>
      <c r="H57" s="241"/>
      <c r="I57" s="241" t="s">
        <v>1099</v>
      </c>
      <c r="J57" s="242">
        <v>303257</v>
      </c>
      <c r="K57" s="241"/>
      <c r="L57" s="228"/>
      <c r="M57" s="228"/>
      <c r="N57" s="228"/>
      <c r="O57" s="241"/>
    </row>
    <row r="58" spans="1:15" s="38" customFormat="1" x14ac:dyDescent="0.35">
      <c r="A58" s="241"/>
      <c r="B58" s="228">
        <f>VLOOKUP(C58,Companies[],3,FALSE)</f>
        <v>10071100</v>
      </c>
      <c r="C58" s="241" t="s">
        <v>1976</v>
      </c>
      <c r="D58" s="228" t="s">
        <v>1967</v>
      </c>
      <c r="E58" s="241" t="s">
        <v>2012</v>
      </c>
      <c r="F58" s="241" t="s">
        <v>999</v>
      </c>
      <c r="G58" s="241" t="s">
        <v>999</v>
      </c>
      <c r="H58" s="241"/>
      <c r="I58" s="241" t="s">
        <v>1099</v>
      </c>
      <c r="J58" s="230">
        <v>170900755</v>
      </c>
      <c r="K58" s="241"/>
      <c r="L58" s="228"/>
      <c r="M58" s="228"/>
      <c r="N58" s="228"/>
      <c r="O58" s="241"/>
    </row>
    <row r="59" spans="1:15" s="38" customFormat="1" x14ac:dyDescent="0.35">
      <c r="A59" s="241"/>
      <c r="B59" s="228">
        <f>VLOOKUP(C59,Companies[],3,FALSE)</f>
        <v>10071100</v>
      </c>
      <c r="C59" s="241" t="s">
        <v>1976</v>
      </c>
      <c r="D59" s="228" t="s">
        <v>1967</v>
      </c>
      <c r="E59" s="241" t="s">
        <v>2013</v>
      </c>
      <c r="F59" s="241" t="s">
        <v>999</v>
      </c>
      <c r="G59" s="241" t="s">
        <v>999</v>
      </c>
      <c r="H59" s="241"/>
      <c r="I59" s="241" t="s">
        <v>1099</v>
      </c>
      <c r="J59" s="242">
        <v>62859637</v>
      </c>
      <c r="K59" s="241"/>
      <c r="L59" s="228"/>
      <c r="M59" s="228"/>
      <c r="N59" s="228"/>
      <c r="O59" s="241"/>
    </row>
    <row r="60" spans="1:15" s="38" customFormat="1" x14ac:dyDescent="0.35">
      <c r="A60" s="241"/>
      <c r="B60" s="228">
        <f>VLOOKUP(C60,Companies[],3,FALSE)</f>
        <v>10071100</v>
      </c>
      <c r="C60" s="241" t="s">
        <v>1976</v>
      </c>
      <c r="D60" s="228" t="s">
        <v>1967</v>
      </c>
      <c r="E60" s="241" t="s">
        <v>2061</v>
      </c>
      <c r="F60" s="241" t="s">
        <v>999</v>
      </c>
      <c r="G60" s="241" t="s">
        <v>999</v>
      </c>
      <c r="H60" s="241"/>
      <c r="I60" s="241" t="s">
        <v>1099</v>
      </c>
      <c r="J60" s="230">
        <v>9407668</v>
      </c>
      <c r="K60" s="241"/>
      <c r="L60" s="228"/>
      <c r="M60" s="228"/>
      <c r="N60" s="228"/>
      <c r="O60" s="241"/>
    </row>
    <row r="61" spans="1:15" s="38" customFormat="1" x14ac:dyDescent="0.35">
      <c r="A61" s="241"/>
      <c r="B61" s="228">
        <f>VLOOKUP(C61,Companies[],3,FALSE)</f>
        <v>10071100</v>
      </c>
      <c r="C61" s="241" t="s">
        <v>1976</v>
      </c>
      <c r="D61" s="228" t="s">
        <v>1967</v>
      </c>
      <c r="E61" s="241" t="s">
        <v>2017</v>
      </c>
      <c r="F61" s="241" t="s">
        <v>999</v>
      </c>
      <c r="G61" s="241" t="s">
        <v>999</v>
      </c>
      <c r="H61" s="241"/>
      <c r="I61" s="241" t="s">
        <v>1099</v>
      </c>
      <c r="J61" s="230">
        <v>175484730</v>
      </c>
      <c r="K61" s="241"/>
      <c r="L61" s="228"/>
      <c r="M61" s="228"/>
      <c r="N61" s="228"/>
      <c r="O61" s="241"/>
    </row>
    <row r="62" spans="1:15" s="38" customFormat="1" x14ac:dyDescent="0.35">
      <c r="A62" s="241"/>
      <c r="B62" s="228">
        <f>VLOOKUP(C62,Companies[],3,FALSE)</f>
        <v>10071100</v>
      </c>
      <c r="C62" s="241" t="s">
        <v>1976</v>
      </c>
      <c r="D62" s="228" t="s">
        <v>1967</v>
      </c>
      <c r="E62" s="241" t="s">
        <v>2063</v>
      </c>
      <c r="F62" s="241" t="s">
        <v>999</v>
      </c>
      <c r="G62" s="241" t="s">
        <v>999</v>
      </c>
      <c r="H62" s="241"/>
      <c r="I62" s="241" t="s">
        <v>1099</v>
      </c>
      <c r="J62" s="230">
        <v>176192410</v>
      </c>
      <c r="K62" s="241"/>
      <c r="L62" s="228"/>
      <c r="M62" s="228"/>
      <c r="N62" s="228"/>
      <c r="O62" s="241"/>
    </row>
    <row r="63" spans="1:15" s="38" customFormat="1" x14ac:dyDescent="0.35">
      <c r="A63" s="241"/>
      <c r="B63" s="228">
        <f>VLOOKUP(C63,Companies[],3,FALSE)</f>
        <v>10071100</v>
      </c>
      <c r="C63" s="241" t="s">
        <v>1976</v>
      </c>
      <c r="D63" s="228" t="s">
        <v>1969</v>
      </c>
      <c r="E63" s="241" t="s">
        <v>2037</v>
      </c>
      <c r="F63" s="241" t="s">
        <v>999</v>
      </c>
      <c r="G63" s="241" t="s">
        <v>999</v>
      </c>
      <c r="H63" s="241"/>
      <c r="I63" s="241" t="s">
        <v>1099</v>
      </c>
      <c r="J63" s="230">
        <v>269887350</v>
      </c>
      <c r="K63" s="241"/>
      <c r="L63" s="228"/>
      <c r="M63" s="228"/>
      <c r="N63" s="228"/>
      <c r="O63" s="241"/>
    </row>
    <row r="64" spans="1:15" s="38" customFormat="1" x14ac:dyDescent="0.35">
      <c r="A64" s="241"/>
      <c r="B64" s="228">
        <f>VLOOKUP(C64,Companies[],3,FALSE)</f>
        <v>10071100</v>
      </c>
      <c r="C64" s="241" t="s">
        <v>1976</v>
      </c>
      <c r="D64" s="228" t="s">
        <v>1969</v>
      </c>
      <c r="E64" s="241" t="s">
        <v>2038</v>
      </c>
      <c r="F64" s="241" t="s">
        <v>999</v>
      </c>
      <c r="G64" s="241" t="s">
        <v>999</v>
      </c>
      <c r="H64" s="241"/>
      <c r="I64" s="241" t="s">
        <v>1099</v>
      </c>
      <c r="J64" s="230">
        <v>1150683</v>
      </c>
      <c r="K64" s="241"/>
      <c r="L64" s="228"/>
      <c r="M64" s="228"/>
      <c r="N64" s="228"/>
      <c r="O64" s="241"/>
    </row>
    <row r="65" spans="1:15" s="38" customFormat="1" x14ac:dyDescent="0.35">
      <c r="A65" s="241"/>
      <c r="B65" s="228">
        <f>VLOOKUP(C65,Companies[],3,FALSE)</f>
        <v>10071100</v>
      </c>
      <c r="C65" s="241" t="s">
        <v>1976</v>
      </c>
      <c r="D65" s="228" t="s">
        <v>1969</v>
      </c>
      <c r="E65" s="241" t="s">
        <v>2145</v>
      </c>
      <c r="F65" s="241" t="s">
        <v>999</v>
      </c>
      <c r="G65" s="241" t="s">
        <v>999</v>
      </c>
      <c r="H65" s="241"/>
      <c r="I65" s="241" t="s">
        <v>1099</v>
      </c>
      <c r="J65" s="230">
        <v>86824225</v>
      </c>
      <c r="K65" s="241"/>
      <c r="L65" s="228"/>
      <c r="M65" s="228"/>
      <c r="N65" s="228"/>
      <c r="O65" s="241"/>
    </row>
    <row r="66" spans="1:15" s="38" customFormat="1" x14ac:dyDescent="0.35">
      <c r="A66" s="241"/>
      <c r="B66" s="228">
        <f>VLOOKUP(C66,Companies[],3,FALSE)</f>
        <v>10071100</v>
      </c>
      <c r="C66" s="241" t="s">
        <v>1976</v>
      </c>
      <c r="D66" s="228" t="s">
        <v>1969</v>
      </c>
      <c r="E66" s="241" t="s">
        <v>2065</v>
      </c>
      <c r="F66" s="241" t="s">
        <v>999</v>
      </c>
      <c r="G66" s="241" t="s">
        <v>999</v>
      </c>
      <c r="H66" s="241"/>
      <c r="I66" s="241" t="s">
        <v>1099</v>
      </c>
      <c r="J66" s="230">
        <v>167372000</v>
      </c>
      <c r="K66" s="241"/>
      <c r="L66" s="228"/>
      <c r="M66" s="228"/>
      <c r="N66" s="228"/>
      <c r="O66" s="241"/>
    </row>
    <row r="67" spans="1:15" s="38" customFormat="1" x14ac:dyDescent="0.35">
      <c r="A67" s="241"/>
      <c r="B67" s="228">
        <f>VLOOKUP(C67,Companies[],3,FALSE)</f>
        <v>10071100</v>
      </c>
      <c r="C67" s="241" t="s">
        <v>1976</v>
      </c>
      <c r="D67" s="228" t="s">
        <v>1974</v>
      </c>
      <c r="E67" s="241" t="s">
        <v>2039</v>
      </c>
      <c r="F67" s="241" t="s">
        <v>999</v>
      </c>
      <c r="G67" s="241" t="s">
        <v>999</v>
      </c>
      <c r="H67" s="241"/>
      <c r="I67" s="241" t="s">
        <v>1099</v>
      </c>
      <c r="J67" s="230">
        <v>40090050</v>
      </c>
      <c r="K67" s="241"/>
      <c r="L67" s="228"/>
      <c r="M67" s="228"/>
      <c r="N67" s="228"/>
      <c r="O67" s="241"/>
    </row>
    <row r="68" spans="1:15" s="38" customFormat="1" x14ac:dyDescent="0.35">
      <c r="B68" s="228">
        <f>VLOOKUP(C68,Companies[],3,FALSE)</f>
        <v>10071100</v>
      </c>
      <c r="C68" s="228" t="s">
        <v>1976</v>
      </c>
      <c r="D68" s="228" t="s">
        <v>1974</v>
      </c>
      <c r="E68" s="228" t="s">
        <v>1505</v>
      </c>
      <c r="F68" s="241" t="s">
        <v>999</v>
      </c>
      <c r="G68" s="38" t="s">
        <v>999</v>
      </c>
      <c r="H68" s="241"/>
      <c r="I68" s="241" t="s">
        <v>1099</v>
      </c>
      <c r="J68" s="242">
        <v>375375</v>
      </c>
      <c r="K68" s="241"/>
      <c r="L68" s="228"/>
      <c r="M68" s="228"/>
      <c r="N68" s="228"/>
      <c r="O68" s="241"/>
    </row>
    <row r="69" spans="1:15" s="38" customFormat="1" x14ac:dyDescent="0.35">
      <c r="B69" s="228">
        <f>VLOOKUP(C69,Companies[],3,FALSE)</f>
        <v>10071100</v>
      </c>
      <c r="C69" s="228" t="s">
        <v>1976</v>
      </c>
      <c r="D69" s="228" t="s">
        <v>1974</v>
      </c>
      <c r="E69" s="228" t="s">
        <v>2078</v>
      </c>
      <c r="F69" s="241" t="s">
        <v>999</v>
      </c>
      <c r="G69" s="38" t="s">
        <v>999</v>
      </c>
      <c r="H69" s="241"/>
      <c r="I69" s="241" t="s">
        <v>1099</v>
      </c>
      <c r="J69" s="242">
        <v>1757148297</v>
      </c>
      <c r="K69" s="241"/>
      <c r="L69" s="228"/>
      <c r="M69" s="228"/>
      <c r="N69" s="228"/>
      <c r="O69" s="241"/>
    </row>
    <row r="70" spans="1:15" s="38" customFormat="1" x14ac:dyDescent="0.35">
      <c r="B70" s="228">
        <f>VLOOKUP(C70,Companies[],3,FALSE)</f>
        <v>10071100</v>
      </c>
      <c r="C70" s="228" t="s">
        <v>1976</v>
      </c>
      <c r="D70" s="228" t="s">
        <v>1974</v>
      </c>
      <c r="E70" s="228" t="s">
        <v>2137</v>
      </c>
      <c r="F70" s="241" t="s">
        <v>999</v>
      </c>
      <c r="G70" s="38" t="s">
        <v>999</v>
      </c>
      <c r="H70" s="241"/>
      <c r="I70" s="241" t="s">
        <v>1099</v>
      </c>
      <c r="J70" s="230">
        <v>15963080</v>
      </c>
      <c r="K70" s="241"/>
      <c r="L70" s="228"/>
      <c r="M70" s="228"/>
      <c r="N70" s="228"/>
      <c r="O70" s="241"/>
    </row>
    <row r="71" spans="1:15" s="38" customFormat="1" x14ac:dyDescent="0.35">
      <c r="B71" s="228">
        <f>VLOOKUP(C71,Companies[],3,FALSE)</f>
        <v>10071100</v>
      </c>
      <c r="C71" s="228" t="s">
        <v>1976</v>
      </c>
      <c r="D71" s="228" t="s">
        <v>1971</v>
      </c>
      <c r="E71" s="228" t="s">
        <v>2067</v>
      </c>
      <c r="F71" s="241" t="s">
        <v>999</v>
      </c>
      <c r="G71" s="38" t="s">
        <v>999</v>
      </c>
      <c r="H71" s="241"/>
      <c r="I71" s="241" t="s">
        <v>1099</v>
      </c>
      <c r="J71" s="242">
        <v>171352084</v>
      </c>
      <c r="K71" s="241"/>
      <c r="L71" s="228"/>
      <c r="M71" s="228"/>
      <c r="N71" s="228"/>
      <c r="O71" s="241"/>
    </row>
    <row r="72" spans="1:15" s="38" customFormat="1" x14ac:dyDescent="0.35">
      <c r="B72" s="228">
        <f>VLOOKUP(C72,Companies[],3,FALSE)</f>
        <v>10071100</v>
      </c>
      <c r="C72" s="228" t="s">
        <v>1976</v>
      </c>
      <c r="D72" s="228" t="s">
        <v>1975</v>
      </c>
      <c r="E72" s="228" t="s">
        <v>2144</v>
      </c>
      <c r="F72" s="241" t="s">
        <v>999</v>
      </c>
      <c r="G72" s="38" t="s">
        <v>999</v>
      </c>
      <c r="H72" s="241"/>
      <c r="I72" s="241" t="s">
        <v>1099</v>
      </c>
      <c r="J72" s="230">
        <v>82340960</v>
      </c>
      <c r="K72" s="241"/>
      <c r="L72" s="228"/>
      <c r="M72" s="228"/>
      <c r="N72" s="228"/>
      <c r="O72" s="241"/>
    </row>
    <row r="73" spans="1:15" s="38" customFormat="1" x14ac:dyDescent="0.35">
      <c r="B73" s="228">
        <f>VLOOKUP(C73,Companies[],3,FALSE)</f>
        <v>10071100</v>
      </c>
      <c r="C73" s="228" t="s">
        <v>1976</v>
      </c>
      <c r="D73" s="228" t="s">
        <v>1975</v>
      </c>
      <c r="E73" s="228" t="s">
        <v>2147</v>
      </c>
      <c r="F73" s="228" t="s">
        <v>999</v>
      </c>
      <c r="G73" s="228" t="s">
        <v>999</v>
      </c>
      <c r="H73" s="241"/>
      <c r="I73" s="228" t="s">
        <v>1099</v>
      </c>
      <c r="J73" s="242">
        <v>574535084</v>
      </c>
      <c r="K73" s="241"/>
      <c r="L73" s="228"/>
      <c r="M73" s="228"/>
      <c r="N73" s="228"/>
      <c r="O73" s="241"/>
    </row>
    <row r="74" spans="1:15" s="38" customFormat="1" x14ac:dyDescent="0.35">
      <c r="B74" s="228">
        <f>VLOOKUP(C74,Companies[],3,FALSE)</f>
        <v>10071100</v>
      </c>
      <c r="C74" s="228" t="s">
        <v>1976</v>
      </c>
      <c r="D74" s="228" t="s">
        <v>2148</v>
      </c>
      <c r="E74" s="228" t="s">
        <v>2137</v>
      </c>
      <c r="F74" s="241" t="s">
        <v>999</v>
      </c>
      <c r="G74" s="38" t="s">
        <v>999</v>
      </c>
      <c r="H74" s="241"/>
      <c r="I74" s="241" t="s">
        <v>1099</v>
      </c>
      <c r="J74" s="242">
        <v>32477101834</v>
      </c>
      <c r="K74" s="241"/>
      <c r="L74" s="228"/>
      <c r="M74" s="228"/>
      <c r="N74" s="228"/>
      <c r="O74" s="241"/>
    </row>
    <row r="75" spans="1:15" s="38" customFormat="1" x14ac:dyDescent="0.35">
      <c r="B75" s="228">
        <f>VLOOKUP(C75,Companies[],3,FALSE)</f>
        <v>10071100</v>
      </c>
      <c r="C75" s="228" t="s">
        <v>1976</v>
      </c>
      <c r="D75" s="228" t="s">
        <v>2041</v>
      </c>
      <c r="E75" s="228" t="s">
        <v>1546</v>
      </c>
      <c r="F75" s="241" t="s">
        <v>996</v>
      </c>
      <c r="G75" s="38" t="s">
        <v>999</v>
      </c>
      <c r="H75" s="241"/>
      <c r="I75" s="241" t="s">
        <v>1099</v>
      </c>
      <c r="J75" s="242">
        <v>248692458608</v>
      </c>
      <c r="K75" s="241"/>
      <c r="L75" s="228"/>
      <c r="M75" s="228"/>
      <c r="N75" s="228"/>
      <c r="O75" s="241"/>
    </row>
    <row r="76" spans="1:15" s="38" customFormat="1" x14ac:dyDescent="0.35">
      <c r="B76" s="228">
        <f>VLOOKUP(C76,Companies[],3,FALSE)</f>
        <v>12927665</v>
      </c>
      <c r="C76" s="228" t="s">
        <v>1977</v>
      </c>
      <c r="D76" s="228" t="s">
        <v>1971</v>
      </c>
      <c r="E76" s="228" t="s">
        <v>2067</v>
      </c>
      <c r="F76" s="241" t="s">
        <v>999</v>
      </c>
      <c r="G76" s="38" t="s">
        <v>999</v>
      </c>
      <c r="H76" s="241"/>
      <c r="I76" s="241" t="s">
        <v>1099</v>
      </c>
      <c r="J76" s="242">
        <v>6507665</v>
      </c>
      <c r="K76" s="241"/>
      <c r="L76" s="228"/>
      <c r="M76" s="228"/>
      <c r="N76" s="228"/>
      <c r="O76" s="241"/>
    </row>
    <row r="77" spans="1:15" s="38" customFormat="1" x14ac:dyDescent="0.35">
      <c r="B77" s="228">
        <f>VLOOKUP(C77,Companies[],3,FALSE)</f>
        <v>13829063</v>
      </c>
      <c r="C77" s="228" t="s">
        <v>2149</v>
      </c>
      <c r="D77" s="228" t="s">
        <v>1969</v>
      </c>
      <c r="E77" s="228" t="s">
        <v>2037</v>
      </c>
      <c r="F77" s="241" t="s">
        <v>999</v>
      </c>
      <c r="G77" s="38" t="s">
        <v>999</v>
      </c>
      <c r="H77" s="241"/>
      <c r="I77" s="241" t="s">
        <v>1099</v>
      </c>
      <c r="J77" s="242">
        <v>8418000</v>
      </c>
      <c r="K77" s="241"/>
      <c r="L77" s="228"/>
      <c r="M77" s="228"/>
      <c r="N77" s="228"/>
      <c r="O77" s="241"/>
    </row>
    <row r="78" spans="1:15" s="38" customFormat="1" x14ac:dyDescent="0.35">
      <c r="B78" s="228">
        <f>VLOOKUP(C78,Companies[],3,FALSE)</f>
        <v>13829063</v>
      </c>
      <c r="C78" s="228" t="s">
        <v>2149</v>
      </c>
      <c r="D78" s="228" t="s">
        <v>1969</v>
      </c>
      <c r="E78" s="228" t="s">
        <v>2145</v>
      </c>
      <c r="F78" s="241" t="s">
        <v>999</v>
      </c>
      <c r="G78" s="38" t="s">
        <v>999</v>
      </c>
      <c r="H78" s="241"/>
      <c r="I78" s="241" t="s">
        <v>1099</v>
      </c>
      <c r="J78" s="242">
        <v>5261250</v>
      </c>
      <c r="K78" s="241"/>
      <c r="L78" s="228"/>
      <c r="M78" s="228"/>
      <c r="N78" s="228"/>
      <c r="O78" s="241"/>
    </row>
    <row r="79" spans="1:15" s="38" customFormat="1" x14ac:dyDescent="0.35">
      <c r="B79" s="228">
        <f>VLOOKUP(C79,Companies[],3,FALSE)</f>
        <v>14797602</v>
      </c>
      <c r="C79" s="228" t="s">
        <v>1979</v>
      </c>
      <c r="D79" s="228" t="s">
        <v>1969</v>
      </c>
      <c r="E79" s="228" t="s">
        <v>2037</v>
      </c>
      <c r="F79" s="241" t="s">
        <v>999</v>
      </c>
      <c r="G79" s="38" t="s">
        <v>999</v>
      </c>
      <c r="H79" s="241"/>
      <c r="I79" s="241" t="s">
        <v>1099</v>
      </c>
      <c r="J79" s="242">
        <v>21045000</v>
      </c>
      <c r="K79" s="241"/>
      <c r="L79" s="228"/>
      <c r="M79" s="228"/>
      <c r="N79" s="228"/>
      <c r="O79" s="241"/>
    </row>
    <row r="80" spans="1:15" s="38" customFormat="1" x14ac:dyDescent="0.35">
      <c r="B80" s="228">
        <f>VLOOKUP(C80,Companies[],3,FALSE)</f>
        <v>14797602</v>
      </c>
      <c r="C80" s="228" t="s">
        <v>1979</v>
      </c>
      <c r="D80" s="228" t="s">
        <v>1969</v>
      </c>
      <c r="E80" s="228" t="s">
        <v>2145</v>
      </c>
      <c r="F80" s="241" t="s">
        <v>999</v>
      </c>
      <c r="G80" s="38" t="s">
        <v>999</v>
      </c>
      <c r="H80" s="241"/>
      <c r="I80" s="241" t="s">
        <v>1099</v>
      </c>
      <c r="J80" s="242">
        <v>6313500</v>
      </c>
      <c r="K80" s="241"/>
      <c r="L80" s="228"/>
      <c r="M80" s="228"/>
      <c r="N80" s="228"/>
      <c r="O80" s="241"/>
    </row>
    <row r="81" spans="2:15" s="38" customFormat="1" x14ac:dyDescent="0.35">
      <c r="B81" s="228">
        <f>VLOOKUP(C81,Companies[],3,FALSE)</f>
        <v>14797602</v>
      </c>
      <c r="C81" s="228" t="s">
        <v>1979</v>
      </c>
      <c r="D81" s="228" t="s">
        <v>1971</v>
      </c>
      <c r="E81" s="228" t="s">
        <v>2067</v>
      </c>
      <c r="F81" s="241" t="s">
        <v>999</v>
      </c>
      <c r="G81" s="38" t="s">
        <v>999</v>
      </c>
      <c r="H81" s="241"/>
      <c r="I81" s="241" t="s">
        <v>1099</v>
      </c>
      <c r="J81" s="242">
        <v>1920800</v>
      </c>
      <c r="K81" s="241"/>
      <c r="L81" s="228"/>
      <c r="M81" s="228"/>
      <c r="N81" s="228"/>
      <c r="O81" s="241"/>
    </row>
    <row r="82" spans="2:15" s="38" customFormat="1" x14ac:dyDescent="0.35">
      <c r="B82" s="228" t="str">
        <f>VLOOKUP(C82,Companies[],3,FALSE)</f>
        <v>015540737</v>
      </c>
      <c r="C82" s="228" t="s">
        <v>1980</v>
      </c>
      <c r="D82" s="228" t="s">
        <v>1967</v>
      </c>
      <c r="E82" s="228" t="s">
        <v>2009</v>
      </c>
      <c r="F82" s="241" t="s">
        <v>999</v>
      </c>
      <c r="G82" s="38" t="s">
        <v>999</v>
      </c>
      <c r="H82" s="241"/>
      <c r="I82" s="241" t="s">
        <v>1099</v>
      </c>
      <c r="J82" s="242">
        <v>79141</v>
      </c>
      <c r="K82" s="241"/>
      <c r="L82" s="228"/>
      <c r="M82" s="228"/>
      <c r="N82" s="228"/>
      <c r="O82" s="241"/>
    </row>
    <row r="83" spans="2:15" s="38" customFormat="1" x14ac:dyDescent="0.35">
      <c r="B83" s="228" t="str">
        <f>VLOOKUP(C83,Companies[],3,FALSE)</f>
        <v>015540737</v>
      </c>
      <c r="C83" s="228" t="s">
        <v>1980</v>
      </c>
      <c r="D83" s="228" t="s">
        <v>1967</v>
      </c>
      <c r="E83" s="228" t="s">
        <v>2010</v>
      </c>
      <c r="F83" s="241" t="s">
        <v>999</v>
      </c>
      <c r="G83" s="38" t="s">
        <v>999</v>
      </c>
      <c r="H83" s="241"/>
      <c r="I83" s="241" t="s">
        <v>1099</v>
      </c>
      <c r="J83" s="242">
        <v>79141</v>
      </c>
      <c r="K83" s="241"/>
      <c r="L83" s="228"/>
      <c r="M83" s="228"/>
      <c r="N83" s="228"/>
      <c r="O83" s="241"/>
    </row>
    <row r="84" spans="2:15" s="38" customFormat="1" x14ac:dyDescent="0.35">
      <c r="B84" s="228" t="str">
        <f>VLOOKUP(C84,Companies[],3,FALSE)</f>
        <v>015540737</v>
      </c>
      <c r="C84" s="228" t="s">
        <v>1980</v>
      </c>
      <c r="D84" s="228" t="s">
        <v>1967</v>
      </c>
      <c r="E84" s="228" t="s">
        <v>2140</v>
      </c>
      <c r="F84" s="241" t="s">
        <v>999</v>
      </c>
      <c r="G84" s="38" t="s">
        <v>999</v>
      </c>
      <c r="H84" s="241"/>
      <c r="I84" s="241" t="s">
        <v>1099</v>
      </c>
      <c r="J84" s="242">
        <v>13490</v>
      </c>
      <c r="K84" s="241"/>
      <c r="L84" s="228"/>
      <c r="M84" s="228"/>
      <c r="N84" s="228"/>
      <c r="O84" s="241"/>
    </row>
    <row r="85" spans="2:15" s="38" customFormat="1" x14ac:dyDescent="0.35">
      <c r="B85" s="228" t="str">
        <f>VLOOKUP(C85,Companies[],3,FALSE)</f>
        <v>015540737</v>
      </c>
      <c r="C85" s="228" t="s">
        <v>1980</v>
      </c>
      <c r="D85" s="228" t="s">
        <v>1971</v>
      </c>
      <c r="E85" s="228" t="s">
        <v>2067</v>
      </c>
      <c r="F85" s="241" t="s">
        <v>999</v>
      </c>
      <c r="G85" s="38" t="s">
        <v>999</v>
      </c>
      <c r="H85" s="241"/>
      <c r="I85" s="241" t="s">
        <v>1099</v>
      </c>
      <c r="J85" s="230">
        <v>986588</v>
      </c>
      <c r="K85" s="241"/>
      <c r="L85" s="228"/>
      <c r="M85" s="228"/>
      <c r="N85" s="228"/>
      <c r="O85" s="241"/>
    </row>
    <row r="86" spans="2:15" s="38" customFormat="1" x14ac:dyDescent="0.35">
      <c r="B86" s="228" t="str">
        <f>VLOOKUP(C86,Companies[],3,FALSE)</f>
        <v>016967653</v>
      </c>
      <c r="C86" s="228" t="s">
        <v>1982</v>
      </c>
      <c r="D86" s="228" t="s">
        <v>1971</v>
      </c>
      <c r="E86" s="228" t="s">
        <v>2067</v>
      </c>
      <c r="F86" s="241" t="s">
        <v>999</v>
      </c>
      <c r="G86" s="38" t="s">
        <v>999</v>
      </c>
      <c r="H86" s="241"/>
      <c r="I86" s="241" t="s">
        <v>1099</v>
      </c>
      <c r="J86" s="230">
        <v>991200</v>
      </c>
      <c r="K86" s="241"/>
      <c r="L86" s="228"/>
      <c r="M86" s="228"/>
      <c r="N86" s="228"/>
      <c r="O86" s="241"/>
    </row>
    <row r="87" spans="2:15" s="38" customFormat="1" x14ac:dyDescent="0.35">
      <c r="B87" s="228">
        <f>VLOOKUP(C87,Companies[],3,FALSE)</f>
        <v>1878581</v>
      </c>
      <c r="C87" s="228" t="s">
        <v>1986</v>
      </c>
      <c r="D87" s="228" t="s">
        <v>1969</v>
      </c>
      <c r="E87" s="228" t="s">
        <v>2037</v>
      </c>
      <c r="F87" s="241" t="s">
        <v>999</v>
      </c>
      <c r="G87" s="38" t="s">
        <v>999</v>
      </c>
      <c r="H87" s="241"/>
      <c r="I87" s="241" t="s">
        <v>1099</v>
      </c>
      <c r="J87" s="230">
        <v>18800000</v>
      </c>
      <c r="K87" s="241"/>
      <c r="L87" s="228"/>
      <c r="M87" s="228"/>
      <c r="N87" s="228"/>
      <c r="O87" s="241"/>
    </row>
    <row r="88" spans="2:15" s="38" customFormat="1" x14ac:dyDescent="0.35">
      <c r="B88" s="228">
        <f>VLOOKUP(C88,Companies[],3,FALSE)</f>
        <v>1878581</v>
      </c>
      <c r="C88" s="228" t="s">
        <v>1986</v>
      </c>
      <c r="D88" s="228" t="s">
        <v>1969</v>
      </c>
      <c r="E88" s="228" t="s">
        <v>2145</v>
      </c>
      <c r="F88" s="241" t="s">
        <v>999</v>
      </c>
      <c r="G88" s="38" t="s">
        <v>999</v>
      </c>
      <c r="H88" s="241"/>
      <c r="I88" s="241" t="s">
        <v>1099</v>
      </c>
      <c r="J88" s="230">
        <v>11500000</v>
      </c>
      <c r="K88" s="241"/>
      <c r="L88" s="228"/>
      <c r="M88" s="228"/>
      <c r="N88" s="228"/>
      <c r="O88" s="241"/>
    </row>
    <row r="89" spans="2:15" s="38" customFormat="1" x14ac:dyDescent="0.35">
      <c r="B89" s="228">
        <f>VLOOKUP(C89,Companies[],3,FALSE)</f>
        <v>15630205</v>
      </c>
      <c r="C89" s="228" t="s">
        <v>1991</v>
      </c>
      <c r="D89" s="228" t="s">
        <v>1971</v>
      </c>
      <c r="E89" s="228" t="s">
        <v>2067</v>
      </c>
      <c r="F89" s="241" t="s">
        <v>999</v>
      </c>
      <c r="G89" s="38" t="s">
        <v>999</v>
      </c>
      <c r="H89" s="241"/>
      <c r="I89" s="241" t="s">
        <v>1099</v>
      </c>
      <c r="J89" s="230">
        <v>5174400</v>
      </c>
      <c r="K89" s="241"/>
      <c r="L89" s="228"/>
      <c r="M89" s="228"/>
      <c r="N89" s="228"/>
      <c r="O89" s="241"/>
    </row>
    <row r="90" spans="2:15" s="38" customFormat="1" x14ac:dyDescent="0.35">
      <c r="B90" s="228" t="str">
        <f>VLOOKUP(C90,Companies[],3,FALSE)</f>
        <v>010070546</v>
      </c>
      <c r="C90" s="228" t="s">
        <v>2126</v>
      </c>
      <c r="D90" s="228" t="s">
        <v>1971</v>
      </c>
      <c r="E90" s="228" t="s">
        <v>2067</v>
      </c>
      <c r="F90" s="228" t="s">
        <v>999</v>
      </c>
      <c r="G90" s="229" t="s">
        <v>999</v>
      </c>
      <c r="H90" s="228"/>
      <c r="I90" s="228" t="s">
        <v>1099</v>
      </c>
      <c r="J90" s="230">
        <v>29380864</v>
      </c>
      <c r="K90" s="228"/>
      <c r="L90" s="228"/>
      <c r="M90" s="228"/>
      <c r="N90" s="228"/>
    </row>
    <row r="91" spans="2:15" s="38" customFormat="1" x14ac:dyDescent="0.35">
      <c r="B91" s="228" t="e">
        <f>VLOOKUP(C91,Companies[],3,FALSE)</f>
        <v>#N/A</v>
      </c>
      <c r="C91" s="228"/>
      <c r="D91" s="228"/>
      <c r="E91" s="228"/>
      <c r="F91" s="228"/>
      <c r="G91" s="229"/>
      <c r="H91" s="228"/>
      <c r="I91" s="228"/>
      <c r="J91" s="230"/>
      <c r="K91" s="228"/>
      <c r="L91" s="228"/>
      <c r="M91" s="228"/>
      <c r="N91" s="228"/>
    </row>
    <row r="92" spans="2:15" s="38" customFormat="1" x14ac:dyDescent="0.35">
      <c r="B92" s="228" t="e">
        <f>VLOOKUP(C92,Companies[],3,FALSE)</f>
        <v>#N/A</v>
      </c>
      <c r="C92" s="228"/>
      <c r="D92" s="228"/>
      <c r="E92" s="228"/>
      <c r="F92" s="228"/>
      <c r="G92" s="229"/>
      <c r="H92" s="228"/>
      <c r="I92" s="228"/>
      <c r="J92" s="230"/>
      <c r="K92" s="228"/>
      <c r="L92" s="228"/>
      <c r="M92" s="228"/>
      <c r="N92" s="228"/>
    </row>
    <row r="93" spans="2:15" s="38" customFormat="1" x14ac:dyDescent="0.35">
      <c r="B93" s="173" t="str">
        <f>VLOOKUP(C93,Companies[],3,FALSE)</f>
        <v>&lt;Use Legal Entity Identifier if available&gt;</v>
      </c>
      <c r="C93" s="173" t="s">
        <v>1575</v>
      </c>
      <c r="H93" s="173"/>
      <c r="J93" s="172"/>
    </row>
    <row r="94" spans="2:15" s="38" customFormat="1" ht="15.6" thickBot="1" x14ac:dyDescent="0.4">
      <c r="B94" s="228"/>
      <c r="C94" s="228"/>
      <c r="D94" s="228"/>
      <c r="E94" s="228"/>
      <c r="F94" s="228"/>
      <c r="G94" s="239"/>
      <c r="H94" s="228"/>
      <c r="I94" s="228"/>
      <c r="J94" s="240">
        <f>SUBTOTAL(109,Table10[Revenue value])</f>
        <v>292186190028.73999</v>
      </c>
      <c r="K94" s="228"/>
      <c r="L94" s="228"/>
      <c r="M94" s="228"/>
      <c r="N94" s="228"/>
    </row>
    <row r="95" spans="2:15" s="38" customFormat="1" ht="15.6" thickBot="1" x14ac:dyDescent="0.4">
      <c r="G95" s="174"/>
      <c r="H95" s="175" t="s">
        <v>1956</v>
      </c>
      <c r="I95" s="176"/>
      <c r="J95" s="177">
        <f>SUMIF(Table10[Reporting currency],"USD",Table10[Revenue value])+(IFERROR(SUMIF(Table10[Reporting currency],"&lt;&gt;USD",Table10[Revenue value])/'Part 1 - About'!$E$46,0))</f>
        <v>1388387693.1752911</v>
      </c>
    </row>
    <row r="96" spans="2:15" s="38" customFormat="1" ht="15.6" thickBot="1" x14ac:dyDescent="0.4">
      <c r="G96" s="174"/>
      <c r="H96" s="221"/>
      <c r="I96" s="221"/>
      <c r="J96" s="222"/>
    </row>
    <row r="97" spans="3:14" s="38" customFormat="1" ht="16.8" thickBot="1" x14ac:dyDescent="0.4">
      <c r="G97" s="174"/>
      <c r="H97" s="219" t="str">
        <f>"Total in "&amp;'Part 1 - About'!$E$45</f>
        <v>Total in GYD</v>
      </c>
      <c r="I97" s="176"/>
      <c r="J97" s="177">
        <f>IF('Part 1 - About'!$E$45="USD",0,SUMIF(Table10[Reporting currency],'Part 1 - About'!$E$45,Table10[Revenue value]))+(IFERROR(SUMIF(Table10[Reporting currency],"USD",Table10[Revenue value])*'Part 1 - About'!$E$46,0))</f>
        <v>292186190028.73999</v>
      </c>
    </row>
    <row r="98" spans="3:14" s="38" customFormat="1" x14ac:dyDescent="0.35"/>
    <row r="99" spans="3:14" ht="23.25" customHeight="1" x14ac:dyDescent="0.35">
      <c r="C99" s="378" t="s">
        <v>1567</v>
      </c>
      <c r="D99" s="378"/>
      <c r="E99" s="378"/>
      <c r="F99" s="378"/>
      <c r="G99" s="378"/>
      <c r="H99" s="378"/>
      <c r="I99" s="378"/>
      <c r="J99" s="378"/>
      <c r="K99" s="378"/>
      <c r="L99" s="378"/>
      <c r="M99" s="378"/>
      <c r="N99" s="378"/>
    </row>
    <row r="100" spans="3:14" s="38" customFormat="1" x14ac:dyDescent="0.35">
      <c r="C100" s="379" t="s">
        <v>1568</v>
      </c>
      <c r="D100" s="379"/>
      <c r="E100" s="379"/>
      <c r="F100" s="379"/>
      <c r="G100" s="379"/>
      <c r="H100" s="379"/>
      <c r="I100" s="379"/>
      <c r="J100" s="379"/>
      <c r="K100" s="379"/>
      <c r="L100" s="379"/>
      <c r="M100" s="379"/>
      <c r="N100" s="379"/>
    </row>
    <row r="101" spans="3:14" s="38" customFormat="1" x14ac:dyDescent="0.35">
      <c r="C101" s="183"/>
      <c r="D101" s="233" t="s">
        <v>1436</v>
      </c>
      <c r="E101" s="233" t="s">
        <v>1499</v>
      </c>
      <c r="F101" s="233" t="s">
        <v>1436</v>
      </c>
      <c r="G101" s="236" t="s">
        <v>1437</v>
      </c>
      <c r="H101" s="233" t="s">
        <v>1006</v>
      </c>
      <c r="I101" s="183"/>
      <c r="J101" s="183"/>
      <c r="K101" s="183"/>
      <c r="L101" s="183"/>
      <c r="M101" s="183"/>
      <c r="N101" s="183"/>
    </row>
    <row r="102" spans="3:14" s="38" customFormat="1" x14ac:dyDescent="0.35">
      <c r="C102" s="183" t="s">
        <v>1556</v>
      </c>
      <c r="D102" s="231" t="s">
        <v>2126</v>
      </c>
      <c r="E102" s="231" t="s">
        <v>1967</v>
      </c>
      <c r="F102" s="231" t="s">
        <v>1564</v>
      </c>
      <c r="G102" s="238">
        <v>112360494</v>
      </c>
      <c r="H102" s="183"/>
      <c r="I102" s="270" t="s">
        <v>1099</v>
      </c>
      <c r="J102" s="183"/>
      <c r="K102" s="183"/>
      <c r="L102" s="183"/>
      <c r="M102" s="183"/>
      <c r="N102" s="183"/>
    </row>
    <row r="103" spans="3:14" s="38" customFormat="1" x14ac:dyDescent="0.35">
      <c r="C103" s="183" t="s">
        <v>1557</v>
      </c>
      <c r="D103" s="231" t="s">
        <v>2126</v>
      </c>
      <c r="E103" s="231" t="s">
        <v>1967</v>
      </c>
      <c r="F103" s="235" t="s">
        <v>1565</v>
      </c>
      <c r="G103" s="238">
        <v>1164870</v>
      </c>
      <c r="H103" s="183"/>
      <c r="I103" s="270" t="s">
        <v>1099</v>
      </c>
      <c r="J103" s="183"/>
      <c r="K103" s="183"/>
      <c r="L103" s="183"/>
      <c r="M103" s="183"/>
      <c r="N103" s="183"/>
    </row>
    <row r="104" spans="3:14" s="38" customFormat="1" x14ac:dyDescent="0.35">
      <c r="C104" s="183" t="s">
        <v>1558</v>
      </c>
      <c r="D104" s="231" t="s">
        <v>2030</v>
      </c>
      <c r="E104" s="231" t="s">
        <v>1967</v>
      </c>
      <c r="F104" s="231" t="s">
        <v>1564</v>
      </c>
      <c r="G104" s="238">
        <v>291917678</v>
      </c>
      <c r="H104" s="183"/>
      <c r="I104" s="270" t="s">
        <v>1099</v>
      </c>
      <c r="J104" s="183"/>
      <c r="K104" s="183"/>
      <c r="L104" s="183"/>
      <c r="M104" s="183"/>
      <c r="N104" s="183"/>
    </row>
    <row r="105" spans="3:14" s="38" customFormat="1" x14ac:dyDescent="0.35">
      <c r="C105" s="183" t="s">
        <v>1559</v>
      </c>
      <c r="D105" s="231" t="s">
        <v>2030</v>
      </c>
      <c r="E105" s="231" t="s">
        <v>1967</v>
      </c>
      <c r="F105" s="235" t="s">
        <v>1565</v>
      </c>
      <c r="G105" s="238">
        <v>15949472.390000001</v>
      </c>
      <c r="H105" s="183"/>
      <c r="I105" s="270" t="s">
        <v>1099</v>
      </c>
      <c r="J105" s="183"/>
      <c r="K105" s="183"/>
      <c r="L105" s="183"/>
      <c r="M105" s="183"/>
      <c r="N105" s="183"/>
    </row>
    <row r="106" spans="3:14" s="38" customFormat="1" x14ac:dyDescent="0.35">
      <c r="C106" s="183" t="s">
        <v>1560</v>
      </c>
      <c r="D106" s="231" t="s">
        <v>1999</v>
      </c>
      <c r="E106" s="231" t="s">
        <v>1967</v>
      </c>
      <c r="F106" s="231" t="s">
        <v>1564</v>
      </c>
      <c r="G106" s="238">
        <v>1402662</v>
      </c>
      <c r="H106" s="183"/>
      <c r="I106" s="270" t="s">
        <v>1099</v>
      </c>
      <c r="J106" s="183"/>
      <c r="K106" s="183"/>
      <c r="L106" s="183"/>
      <c r="M106" s="183"/>
      <c r="N106" s="183"/>
    </row>
    <row r="107" spans="3:14" s="38" customFormat="1" x14ac:dyDescent="0.35">
      <c r="C107" s="183" t="s">
        <v>2031</v>
      </c>
      <c r="D107" s="231" t="s">
        <v>1999</v>
      </c>
      <c r="E107" s="231" t="s">
        <v>1967</v>
      </c>
      <c r="F107" s="231" t="s">
        <v>2011</v>
      </c>
      <c r="G107" s="238">
        <v>14992848</v>
      </c>
      <c r="H107" s="183"/>
      <c r="I107" s="270" t="s">
        <v>1099</v>
      </c>
      <c r="J107" s="183"/>
      <c r="K107" s="183"/>
      <c r="L107" s="183"/>
      <c r="M107" s="183"/>
      <c r="N107" s="183"/>
    </row>
    <row r="108" spans="3:14" s="38" customFormat="1" x14ac:dyDescent="0.35">
      <c r="C108" s="183" t="s">
        <v>2032</v>
      </c>
      <c r="D108" s="231" t="s">
        <v>2045</v>
      </c>
      <c r="E108" s="235" t="s">
        <v>1967</v>
      </c>
      <c r="F108" s="235" t="s">
        <v>1564</v>
      </c>
      <c r="G108" s="238">
        <v>237285329</v>
      </c>
      <c r="H108" s="183"/>
      <c r="I108" s="270" t="s">
        <v>1099</v>
      </c>
      <c r="J108" s="183"/>
      <c r="K108" s="183"/>
      <c r="L108" s="183"/>
      <c r="M108" s="183"/>
      <c r="N108" s="183"/>
    </row>
    <row r="109" spans="3:14" s="38" customFormat="1" x14ac:dyDescent="0.35">
      <c r="C109" s="183" t="s">
        <v>2033</v>
      </c>
      <c r="D109" s="231" t="s">
        <v>2045</v>
      </c>
      <c r="E109" s="235" t="s">
        <v>1967</v>
      </c>
      <c r="F109" s="235" t="s">
        <v>1565</v>
      </c>
      <c r="G109" s="238">
        <v>2520160</v>
      </c>
      <c r="H109" s="183"/>
      <c r="I109" s="270" t="s">
        <v>1099</v>
      </c>
      <c r="J109" s="183"/>
      <c r="K109" s="183"/>
      <c r="L109" s="183"/>
      <c r="M109" s="183"/>
      <c r="N109" s="183"/>
    </row>
    <row r="110" spans="3:14" s="38" customFormat="1" x14ac:dyDescent="0.35">
      <c r="C110" s="183" t="s">
        <v>2034</v>
      </c>
      <c r="D110" s="231" t="s">
        <v>2046</v>
      </c>
      <c r="E110" s="235" t="s">
        <v>1967</v>
      </c>
      <c r="F110" s="235" t="s">
        <v>1564</v>
      </c>
      <c r="G110" s="238">
        <v>1060451</v>
      </c>
      <c r="H110" s="183"/>
      <c r="I110" s="270" t="s">
        <v>1099</v>
      </c>
      <c r="J110" s="183"/>
      <c r="K110" s="183"/>
      <c r="L110" s="183"/>
      <c r="M110" s="183"/>
      <c r="N110" s="183"/>
    </row>
    <row r="111" spans="3:14" s="38" customFormat="1" x14ac:dyDescent="0.35">
      <c r="C111" s="183" t="s">
        <v>2035</v>
      </c>
      <c r="D111" s="231" t="s">
        <v>2002</v>
      </c>
      <c r="E111" s="235" t="s">
        <v>1967</v>
      </c>
      <c r="F111" s="235" t="s">
        <v>1564</v>
      </c>
      <c r="G111" s="238">
        <v>1388673</v>
      </c>
      <c r="H111" s="183"/>
      <c r="I111" s="270" t="s">
        <v>1099</v>
      </c>
      <c r="J111" s="183"/>
      <c r="K111" s="183"/>
      <c r="L111" s="183"/>
      <c r="M111" s="183"/>
      <c r="N111" s="183"/>
    </row>
    <row r="112" spans="3:14" s="38" customFormat="1" x14ac:dyDescent="0.35">
      <c r="C112" s="183" t="s">
        <v>2036</v>
      </c>
      <c r="D112" s="231" t="s">
        <v>2003</v>
      </c>
      <c r="E112" s="231" t="s">
        <v>1967</v>
      </c>
      <c r="F112" s="231" t="s">
        <v>1564</v>
      </c>
      <c r="G112" s="238">
        <v>356419</v>
      </c>
      <c r="H112" s="183"/>
      <c r="I112" s="270" t="s">
        <v>1099</v>
      </c>
      <c r="J112" s="183"/>
      <c r="K112" s="183"/>
      <c r="L112" s="183"/>
      <c r="M112" s="183"/>
      <c r="N112" s="183"/>
    </row>
    <row r="113" spans="3:14" s="38" customFormat="1" x14ac:dyDescent="0.35">
      <c r="C113" s="183" t="s">
        <v>2048</v>
      </c>
      <c r="D113" s="231" t="s">
        <v>2003</v>
      </c>
      <c r="E113" s="231" t="s">
        <v>1967</v>
      </c>
      <c r="F113" s="231" t="s">
        <v>2011</v>
      </c>
      <c r="G113" s="238">
        <v>10176387</v>
      </c>
      <c r="H113" s="183"/>
      <c r="I113" s="270" t="s">
        <v>1099</v>
      </c>
      <c r="J113" s="183"/>
      <c r="K113" s="183"/>
      <c r="L113" s="183"/>
      <c r="M113" s="183"/>
      <c r="N113" s="183"/>
    </row>
    <row r="114" spans="3:14" s="38" customFormat="1" x14ac:dyDescent="0.35">
      <c r="C114" s="183" t="s">
        <v>2049</v>
      </c>
      <c r="D114" s="231" t="s">
        <v>2047</v>
      </c>
      <c r="E114" s="231" t="s">
        <v>1967</v>
      </c>
      <c r="F114" s="231" t="s">
        <v>1564</v>
      </c>
      <c r="G114" s="238">
        <v>22824</v>
      </c>
      <c r="H114" s="183"/>
      <c r="I114" s="270" t="s">
        <v>1099</v>
      </c>
      <c r="J114" s="183"/>
      <c r="K114" s="183"/>
      <c r="L114" s="183"/>
      <c r="M114" s="183"/>
      <c r="N114" s="183"/>
    </row>
    <row r="115" spans="3:14" s="38" customFormat="1" x14ac:dyDescent="0.35">
      <c r="C115" s="183" t="s">
        <v>2050</v>
      </c>
      <c r="D115" s="231" t="s">
        <v>1976</v>
      </c>
      <c r="E115" s="235" t="s">
        <v>1967</v>
      </c>
      <c r="F115" s="235" t="s">
        <v>1564</v>
      </c>
      <c r="G115" s="238">
        <v>4097608822</v>
      </c>
      <c r="H115" s="183"/>
      <c r="I115" s="270" t="s">
        <v>1099</v>
      </c>
      <c r="J115" s="183"/>
      <c r="K115" s="183"/>
      <c r="L115" s="183"/>
      <c r="M115" s="183"/>
      <c r="N115" s="183"/>
    </row>
    <row r="116" spans="3:14" s="38" customFormat="1" x14ac:dyDescent="0.35">
      <c r="C116" s="183" t="s">
        <v>2051</v>
      </c>
      <c r="D116" s="231" t="s">
        <v>1976</v>
      </c>
      <c r="E116" s="235" t="s">
        <v>1967</v>
      </c>
      <c r="F116" s="235" t="s">
        <v>1565</v>
      </c>
      <c r="G116" s="238">
        <v>23006042439</v>
      </c>
      <c r="H116" s="183"/>
      <c r="I116" s="270" t="s">
        <v>1099</v>
      </c>
      <c r="J116" s="183"/>
      <c r="K116" s="183"/>
      <c r="L116" s="183"/>
      <c r="M116" s="183"/>
      <c r="N116" s="183"/>
    </row>
    <row r="117" spans="3:14" s="38" customFormat="1" x14ac:dyDescent="0.35">
      <c r="C117" s="183" t="s">
        <v>2052</v>
      </c>
      <c r="D117" s="231" t="s">
        <v>1977</v>
      </c>
      <c r="E117" s="235" t="s">
        <v>1967</v>
      </c>
      <c r="F117" s="235" t="s">
        <v>1564</v>
      </c>
      <c r="G117" s="238">
        <v>19803555</v>
      </c>
      <c r="H117" s="183"/>
      <c r="I117" s="270" t="s">
        <v>1099</v>
      </c>
      <c r="J117" s="183"/>
      <c r="K117" s="183"/>
      <c r="L117" s="183"/>
      <c r="M117" s="183"/>
      <c r="N117" s="183"/>
    </row>
    <row r="118" spans="3:14" s="38" customFormat="1" x14ac:dyDescent="0.35">
      <c r="C118" s="183" t="s">
        <v>2053</v>
      </c>
      <c r="D118" s="231" t="s">
        <v>1979</v>
      </c>
      <c r="E118" s="235" t="s">
        <v>1967</v>
      </c>
      <c r="F118" s="235" t="s">
        <v>1564</v>
      </c>
      <c r="G118" s="238">
        <v>46599299</v>
      </c>
      <c r="H118" s="183"/>
      <c r="I118" s="270" t="s">
        <v>1099</v>
      </c>
      <c r="J118" s="183"/>
      <c r="K118" s="183"/>
      <c r="L118" s="183"/>
      <c r="M118" s="183"/>
      <c r="N118" s="183"/>
    </row>
    <row r="119" spans="3:14" s="38" customFormat="1" x14ac:dyDescent="0.35">
      <c r="C119" s="183" t="s">
        <v>2054</v>
      </c>
      <c r="D119" s="231" t="s">
        <v>2150</v>
      </c>
      <c r="E119" s="235" t="s">
        <v>1967</v>
      </c>
      <c r="F119" s="235" t="s">
        <v>1564</v>
      </c>
      <c r="G119" s="238">
        <v>4259569</v>
      </c>
      <c r="H119" s="183"/>
      <c r="I119" s="270" t="s">
        <v>1099</v>
      </c>
      <c r="J119" s="183"/>
      <c r="K119" s="183"/>
      <c r="L119" s="183"/>
      <c r="M119" s="183"/>
      <c r="N119" s="183"/>
    </row>
    <row r="120" spans="3:14" s="38" customFormat="1" x14ac:dyDescent="0.35">
      <c r="C120" s="183" t="s">
        <v>2055</v>
      </c>
      <c r="D120" s="231" t="s">
        <v>2150</v>
      </c>
      <c r="E120" s="235" t="s">
        <v>1967</v>
      </c>
      <c r="F120" s="235" t="s">
        <v>1565</v>
      </c>
      <c r="G120" s="238">
        <v>2059824</v>
      </c>
      <c r="H120" s="183"/>
      <c r="I120" s="270" t="s">
        <v>1099</v>
      </c>
      <c r="J120" s="183"/>
      <c r="K120" s="183"/>
      <c r="L120" s="183"/>
      <c r="M120" s="183"/>
      <c r="N120" s="183"/>
    </row>
    <row r="121" spans="3:14" s="38" customFormat="1" x14ac:dyDescent="0.35">
      <c r="C121" s="183" t="s">
        <v>2056</v>
      </c>
      <c r="D121" s="231" t="s">
        <v>1982</v>
      </c>
      <c r="E121" s="235" t="s">
        <v>1967</v>
      </c>
      <c r="F121" s="235" t="s">
        <v>1564</v>
      </c>
      <c r="G121" s="238">
        <v>25227453</v>
      </c>
      <c r="H121" s="183"/>
      <c r="I121" s="270" t="s">
        <v>1099</v>
      </c>
      <c r="J121" s="183"/>
      <c r="K121" s="183"/>
      <c r="L121" s="183"/>
      <c r="M121" s="183"/>
      <c r="N121" s="183"/>
    </row>
    <row r="122" spans="3:14" s="38" customFormat="1" x14ac:dyDescent="0.35">
      <c r="C122" s="183" t="s">
        <v>2057</v>
      </c>
      <c r="D122" s="231" t="s">
        <v>1991</v>
      </c>
      <c r="E122" s="235" t="s">
        <v>1967</v>
      </c>
      <c r="F122" s="235" t="s">
        <v>1564</v>
      </c>
      <c r="G122" s="238">
        <v>97081940.400000006</v>
      </c>
      <c r="H122" s="183"/>
      <c r="I122" s="270" t="s">
        <v>1099</v>
      </c>
      <c r="J122" s="183"/>
      <c r="K122" s="183"/>
      <c r="L122" s="183"/>
      <c r="M122" s="183"/>
      <c r="N122" s="183"/>
    </row>
    <row r="123" spans="3:14" s="38" customFormat="1" x14ac:dyDescent="0.35">
      <c r="C123" s="183" t="s">
        <v>2058</v>
      </c>
      <c r="D123" s="231" t="s">
        <v>1991</v>
      </c>
      <c r="E123" s="235" t="s">
        <v>1967</v>
      </c>
      <c r="F123" s="235" t="s">
        <v>1565</v>
      </c>
      <c r="G123" s="238">
        <v>7020340</v>
      </c>
      <c r="H123" s="183"/>
      <c r="I123" s="270" t="s">
        <v>1099</v>
      </c>
      <c r="J123" s="183"/>
      <c r="K123" s="183"/>
      <c r="L123" s="183"/>
      <c r="M123" s="183"/>
      <c r="N123" s="183"/>
    </row>
    <row r="124" spans="3:14" s="38" customFormat="1" x14ac:dyDescent="0.35">
      <c r="C124" s="231"/>
      <c r="D124" s="231"/>
      <c r="E124" s="183"/>
      <c r="F124" s="183"/>
      <c r="G124" s="237">
        <f>SUM(G102:G123)</f>
        <v>27996301508.790001</v>
      </c>
      <c r="H124" s="183"/>
      <c r="I124" s="183"/>
      <c r="J124" s="183"/>
      <c r="K124" s="183"/>
      <c r="L124" s="183"/>
      <c r="M124" s="183"/>
      <c r="N124" s="183"/>
    </row>
    <row r="125" spans="3:14" s="38" customFormat="1" x14ac:dyDescent="0.35">
      <c r="C125" s="231"/>
      <c r="D125" s="231"/>
      <c r="E125" s="183"/>
      <c r="F125" s="183"/>
      <c r="G125" s="234"/>
      <c r="H125" s="183"/>
      <c r="I125" s="183"/>
      <c r="J125" s="183"/>
      <c r="K125" s="183"/>
      <c r="L125" s="183"/>
      <c r="M125" s="183"/>
      <c r="N125" s="183"/>
    </row>
    <row r="126" spans="3:14" s="38" customFormat="1" x14ac:dyDescent="0.35">
      <c r="C126" s="183"/>
      <c r="D126" s="231"/>
      <c r="E126" s="183"/>
      <c r="F126" s="183"/>
      <c r="G126" s="234"/>
      <c r="H126" s="183"/>
      <c r="I126" s="183"/>
      <c r="J126" s="183"/>
      <c r="K126" s="183"/>
      <c r="L126" s="183"/>
      <c r="M126" s="183"/>
      <c r="N126" s="183"/>
    </row>
    <row r="127" spans="3:14" s="38" customFormat="1" x14ac:dyDescent="0.35">
      <c r="C127" s="183"/>
      <c r="D127" s="231"/>
      <c r="E127" s="183"/>
      <c r="F127" s="183"/>
      <c r="G127" s="234"/>
      <c r="H127" s="183"/>
      <c r="I127" s="183"/>
      <c r="J127" s="183"/>
      <c r="K127" s="183"/>
      <c r="L127" s="183"/>
      <c r="M127" s="183"/>
      <c r="N127" s="183"/>
    </row>
    <row r="128" spans="3:14" s="38" customFormat="1" x14ac:dyDescent="0.35">
      <c r="C128" s="183"/>
      <c r="D128" s="231"/>
      <c r="E128" s="183"/>
      <c r="F128" s="183"/>
      <c r="G128" s="234"/>
      <c r="H128" s="183"/>
      <c r="I128" s="183"/>
      <c r="J128" s="183"/>
      <c r="K128" s="183"/>
      <c r="L128" s="183"/>
      <c r="M128" s="183"/>
      <c r="N128" s="183"/>
    </row>
    <row r="129" spans="3:14" s="38" customFormat="1" x14ac:dyDescent="0.35">
      <c r="C129" s="263"/>
      <c r="D129" s="264" t="s">
        <v>1963</v>
      </c>
      <c r="E129" s="43" t="s">
        <v>1967</v>
      </c>
      <c r="F129" s="43" t="s">
        <v>1564</v>
      </c>
      <c r="G129" s="265">
        <v>0</v>
      </c>
      <c r="H129" s="263"/>
      <c r="I129" s="263"/>
      <c r="J129" s="263"/>
      <c r="K129" s="263"/>
      <c r="L129" s="263"/>
      <c r="M129" s="263"/>
      <c r="N129" s="263"/>
    </row>
    <row r="130" spans="3:14" s="38" customFormat="1" x14ac:dyDescent="0.35">
      <c r="C130" s="263"/>
      <c r="D130" s="264" t="s">
        <v>1963</v>
      </c>
      <c r="E130" s="43" t="s">
        <v>1967</v>
      </c>
      <c r="F130" s="263" t="s">
        <v>2059</v>
      </c>
      <c r="G130" s="266">
        <v>0</v>
      </c>
      <c r="H130" s="263"/>
      <c r="I130" s="263"/>
      <c r="J130" s="263"/>
      <c r="K130" s="263"/>
      <c r="L130" s="263"/>
      <c r="M130" s="263"/>
      <c r="N130" s="263"/>
    </row>
    <row r="131" spans="3:14" s="38" customFormat="1" x14ac:dyDescent="0.35">
      <c r="C131" s="263"/>
      <c r="D131" s="264" t="s">
        <v>2060</v>
      </c>
      <c r="E131" s="43" t="s">
        <v>1967</v>
      </c>
      <c r="F131" s="43" t="s">
        <v>1564</v>
      </c>
      <c r="G131" s="266">
        <v>0</v>
      </c>
      <c r="H131" s="263"/>
      <c r="I131" s="263"/>
      <c r="J131" s="263"/>
      <c r="K131" s="263"/>
      <c r="L131" s="263"/>
      <c r="M131" s="263"/>
      <c r="N131" s="263"/>
    </row>
    <row r="132" spans="3:14" s="38" customFormat="1" x14ac:dyDescent="0.35">
      <c r="C132" s="263"/>
      <c r="D132" s="264" t="s">
        <v>2060</v>
      </c>
      <c r="E132" s="43" t="s">
        <v>1967</v>
      </c>
      <c r="F132" s="263" t="s">
        <v>2059</v>
      </c>
      <c r="G132" s="267">
        <v>0</v>
      </c>
      <c r="H132" s="263"/>
      <c r="I132" s="263"/>
      <c r="J132" s="263"/>
      <c r="K132" s="263"/>
      <c r="L132" s="263"/>
      <c r="M132" s="263"/>
      <c r="N132" s="263"/>
    </row>
    <row r="133" spans="3:14" s="38" customFormat="1" x14ac:dyDescent="0.35">
      <c r="C133" s="263"/>
      <c r="D133" s="264"/>
      <c r="E133" s="263"/>
      <c r="F133" s="263"/>
      <c r="G133" s="268">
        <f>SUM(G129:G132)</f>
        <v>0</v>
      </c>
      <c r="H133" s="263"/>
      <c r="I133" s="263"/>
      <c r="J133" s="263"/>
      <c r="K133" s="263"/>
      <c r="L133" s="263"/>
      <c r="M133" s="263"/>
      <c r="N133" s="263"/>
    </row>
    <row r="134" spans="3:14" s="38" customFormat="1" x14ac:dyDescent="0.35">
      <c r="C134" s="263"/>
      <c r="D134" s="264"/>
      <c r="E134" s="263"/>
      <c r="F134" s="263"/>
      <c r="G134" s="269">
        <f>J97+G133+G124</f>
        <v>320182491537.52997</v>
      </c>
      <c r="H134" s="263"/>
      <c r="I134" s="263"/>
      <c r="J134" s="263"/>
      <c r="K134" s="263"/>
      <c r="L134" s="263"/>
      <c r="M134" s="263"/>
      <c r="N134" s="263"/>
    </row>
    <row r="135" spans="3:14" s="38" customFormat="1" x14ac:dyDescent="0.35">
      <c r="C135" s="376"/>
      <c r="D135" s="376"/>
      <c r="E135" s="376"/>
      <c r="F135" s="376"/>
      <c r="G135" s="376"/>
      <c r="H135" s="376"/>
      <c r="I135" s="376"/>
      <c r="J135" s="376"/>
      <c r="K135" s="376"/>
      <c r="L135" s="376"/>
      <c r="M135" s="376"/>
      <c r="N135" s="376"/>
    </row>
    <row r="136" spans="3:14" s="38" customFormat="1" ht="16.5" customHeight="1" thickBot="1" x14ac:dyDescent="0.4">
      <c r="C136" s="382"/>
      <c r="D136" s="382"/>
      <c r="E136" s="382"/>
      <c r="F136" s="382"/>
      <c r="G136" s="382"/>
      <c r="H136" s="382"/>
      <c r="I136" s="382"/>
      <c r="J136" s="382"/>
      <c r="K136" s="382"/>
      <c r="L136" s="382"/>
      <c r="M136" s="382"/>
      <c r="N136" s="382"/>
    </row>
    <row r="137" spans="3:14" s="38" customFormat="1" x14ac:dyDescent="0.35">
      <c r="C137" s="381"/>
      <c r="D137" s="381"/>
      <c r="E137" s="381"/>
      <c r="F137" s="381"/>
      <c r="G137" s="381"/>
      <c r="H137" s="381"/>
      <c r="I137" s="381"/>
      <c r="J137" s="381"/>
      <c r="K137" s="381"/>
      <c r="L137" s="381"/>
      <c r="M137" s="381"/>
      <c r="N137" s="381"/>
    </row>
    <row r="138" spans="3:14" s="38" customFormat="1" ht="15.6" thickBot="1" x14ac:dyDescent="0.4">
      <c r="C138" s="346" t="s">
        <v>1852</v>
      </c>
      <c r="D138" s="347"/>
      <c r="E138" s="347"/>
      <c r="F138" s="347"/>
      <c r="G138" s="347"/>
      <c r="H138" s="347"/>
      <c r="I138" s="347"/>
      <c r="J138" s="347"/>
      <c r="K138" s="347"/>
      <c r="L138" s="347"/>
      <c r="M138" s="347"/>
      <c r="N138" s="347"/>
    </row>
    <row r="139" spans="3:14" s="38" customFormat="1" x14ac:dyDescent="0.35">
      <c r="C139" s="348" t="s">
        <v>1871</v>
      </c>
      <c r="D139" s="349"/>
      <c r="E139" s="349"/>
      <c r="F139" s="349"/>
      <c r="G139" s="349"/>
      <c r="H139" s="349"/>
      <c r="I139" s="349"/>
      <c r="J139" s="349"/>
      <c r="K139" s="349"/>
      <c r="L139" s="349"/>
      <c r="M139" s="349"/>
      <c r="N139" s="349"/>
    </row>
    <row r="140" spans="3:14" s="38" customFormat="1" ht="15.6" thickBot="1" x14ac:dyDescent="0.4">
      <c r="C140" s="359"/>
      <c r="D140" s="359"/>
      <c r="E140" s="359"/>
      <c r="F140" s="359"/>
      <c r="G140" s="359"/>
      <c r="H140" s="359"/>
      <c r="I140" s="359"/>
      <c r="J140" s="359"/>
      <c r="K140" s="359"/>
      <c r="L140" s="359"/>
      <c r="M140" s="359"/>
      <c r="N140" s="359"/>
    </row>
    <row r="141" spans="3:14" s="38" customFormat="1" x14ac:dyDescent="0.35">
      <c r="C141" s="334" t="s">
        <v>1851</v>
      </c>
      <c r="D141" s="334"/>
      <c r="E141" s="334"/>
      <c r="F141" s="334"/>
      <c r="G141" s="334"/>
      <c r="H141" s="334"/>
      <c r="I141" s="334"/>
      <c r="J141" s="334"/>
      <c r="K141" s="334"/>
      <c r="L141" s="334"/>
      <c r="M141" s="334"/>
      <c r="N141" s="334"/>
    </row>
    <row r="142" spans="3:14" s="38" customFormat="1" ht="15.75" customHeight="1" x14ac:dyDescent="0.35">
      <c r="C142" s="325" t="s">
        <v>1872</v>
      </c>
      <c r="D142" s="325"/>
      <c r="E142" s="325"/>
      <c r="F142" s="325"/>
      <c r="G142" s="325"/>
      <c r="H142" s="325"/>
      <c r="I142" s="325"/>
      <c r="J142" s="325"/>
      <c r="K142" s="325"/>
      <c r="L142" s="325"/>
      <c r="M142" s="325"/>
      <c r="N142" s="325"/>
    </row>
    <row r="143" spans="3:14" s="38" customFormat="1" x14ac:dyDescent="0.35">
      <c r="C143" s="334" t="s">
        <v>1873</v>
      </c>
      <c r="D143" s="334"/>
      <c r="E143" s="334"/>
      <c r="F143" s="334"/>
      <c r="G143" s="334"/>
      <c r="H143" s="334"/>
      <c r="I143" s="334"/>
      <c r="J143" s="334"/>
      <c r="K143" s="334"/>
      <c r="L143" s="334"/>
      <c r="M143" s="334"/>
      <c r="N143" s="334"/>
    </row>
    <row r="146" spans="10:11" x14ac:dyDescent="0.35">
      <c r="J146" s="223"/>
    </row>
    <row r="147" spans="10:11" x14ac:dyDescent="0.35">
      <c r="J147" s="223"/>
      <c r="K147" s="224"/>
    </row>
    <row r="149" spans="10:11" x14ac:dyDescent="0.35">
      <c r="K149" s="224"/>
    </row>
  </sheetData>
  <protectedRanges>
    <protectedRange algorithmName="SHA-512" hashValue="19r0bVvPR7yZA0UiYij7Tv1CBk3noIABvFePbLhCJ4nk3L6A+Fy+RdPPS3STf+a52x4pG2PQK4FAkXK9epnlIA==" saltValue="gQC4yrLvnbJqxYZ0KSEoZA==" spinCount="100000" sqref="C94:D97 F94:H96 F97:G97 D111 B15:D93 H15:H93" name="Government revenues_1"/>
    <protectedRange algorithmName="SHA-512" hashValue="19r0bVvPR7yZA0UiYij7Tv1CBk3noIABvFePbLhCJ4nk3L6A+Fy+RdPPS3STf+a52x4pG2PQK4FAkXK9epnlIA==" saltValue="gQC4yrLvnbJqxYZ0KSEoZA==" spinCount="100000" sqref="I95:I97 I102:I123 I15:I92" name="Government revenues_2"/>
  </protectedRanges>
  <autoFilter ref="B101:N124" xr:uid="{00000000-0001-0000-0400-000000000000}"/>
  <mergeCells count="22">
    <mergeCell ref="C143:N143"/>
    <mergeCell ref="B13:N13"/>
    <mergeCell ref="C137:N137"/>
    <mergeCell ref="C138:N138"/>
    <mergeCell ref="C139:N139"/>
    <mergeCell ref="C140:N140"/>
    <mergeCell ref="C141:N141"/>
    <mergeCell ref="C142:N142"/>
    <mergeCell ref="C136:N136"/>
    <mergeCell ref="C2:N2"/>
    <mergeCell ref="C3:N3"/>
    <mergeCell ref="C4:N4"/>
    <mergeCell ref="C5:N5"/>
    <mergeCell ref="C6:N6"/>
    <mergeCell ref="C7:N7"/>
    <mergeCell ref="C8:N8"/>
    <mergeCell ref="C9:N9"/>
    <mergeCell ref="C135:N135"/>
    <mergeCell ref="C10:N10"/>
    <mergeCell ref="C11:N11"/>
    <mergeCell ref="C99:N99"/>
    <mergeCell ref="C100:N100"/>
  </mergeCells>
  <phoneticPr fontId="74" type="noConversion"/>
  <dataValidations xWindow="1248" yWindow="692" count="13">
    <dataValidation type="textLength" allowBlank="1" showInputMessage="1" showErrorMessage="1" errorTitle="Please do not edit these cells" error="Please do not edit these cells" sqref="C99:N100" xr:uid="{5BD11D2E-7C8F-496F-A0AD-C865F4EBDE8D}">
      <formula1>10000</formula1>
      <formula2>50000</formula2>
    </dataValidation>
    <dataValidation type="textLength" allowBlank="1" showInputMessage="1" showErrorMessage="1" sqref="B1:O14 B136:N143 K95:N98 J95:J96 H98:J98 H96:I96 B95:G98 A1:A143 O94:O143" xr:uid="{FA9D5B36-9236-43A9-B346-F91F9A7BA7B2}">
      <formula1>9999999</formula1>
      <formula2>99999999</formula2>
    </dataValidation>
    <dataValidation type="whole" allowBlank="1" showInputMessage="1" showErrorMessage="1" sqref="H95:I95 H97:I97" xr:uid="{5B7817A7-11FB-42D9-9460-F44DC212A83E}">
      <formula1>1</formula1>
      <formula2>2</formula2>
    </dataValidation>
    <dataValidation type="list" allowBlank="1" showInputMessage="1" showErrorMessage="1" sqref="I102:I123 I15:I92" xr:uid="{D122FD09-F6C9-4F3D-A48A-BB98A1F564D3}">
      <formula1>Currency_code_list</formula1>
    </dataValidation>
    <dataValidation type="list"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E15:E43 E45:E48 E50:E93" xr:uid="{869125D6-CA61-4F7B-AB37-BA3A25D777C0}">
      <formula1>Revenue_stream_list</formula1>
    </dataValidation>
    <dataValidation type="list" allowBlank="1" showInputMessage="1" showErrorMessage="1" sqref="D15:D93" xr:uid="{3D63B995-AC0B-4208-BD62-9C408DE48CDF}">
      <formula1>Government_entities_list</formula1>
    </dataValidation>
    <dataValidation type="list" showInputMessage="1" showErrorMessage="1" sqref="D111 C15:C93" xr:uid="{BC71062D-446F-42A4-BE9D-DD9B026D011F}">
      <formula1>Companies_list</formula1>
    </dataValidation>
    <dataValidation type="list" allowBlank="1" showInputMessage="1" showErrorMessage="1" sqref="B15:B93" xr:uid="{2BF32111-BE6B-4DF0-BCF7-817B9CC3189C}">
      <formula1>Sector_list</formula1>
    </dataValidation>
    <dataValidation type="list" allowBlank="1" showInputMessage="1" showErrorMessage="1" sqref="K15:K93 F15:G93" xr:uid="{6330F492-8F41-4B18-8338-9C60C4BF1F85}">
      <formula1>Simple_options_list</formula1>
    </dataValidation>
    <dataValidation type="list" showInputMessage="1" showErrorMessage="1" sqref="H15:H93" xr:uid="{A6114BF9-8164-40A8-BE5B-291A21E8C59E}">
      <formula1>Projectname</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M15:M93" xr:uid="{F8CA824B-C2B6-41DA-B529-F048E26CDA85}">
      <formula1>"&lt;Select unit&gt;,Sm3,Sm3 o.e.,Barrels,Tonnes,oz,carats,Scf"</formula1>
    </dataValidation>
    <dataValidation type="decimal" operator="notBetween" allowBlank="1" showInputMessage="1" showErrorMessage="1" errorTitle="Number" error="Please only input numbers in this cell" promptTitle="In-kind volume" prompt="Please input the in-kind volume for the revenue stream if applicable." sqref="L15:L93" xr:uid="{645E0D20-6279-4C3E-A19C-F3A7886D2D5E}">
      <formula1>0.1</formula1>
      <formula2>0.2</formula2>
    </dataValidation>
    <dataValidation type="decimal" operator="notBetween" allowBlank="1" showInputMessage="1" showErrorMessage="1" errorTitle="Number" error="Please only input numbers in this cell" promptTitle="Revenue value" prompt="Please input the total figure of the reconciled revenue stream, as disclosed by government._x000a_" sqref="J15:J93" xr:uid="{FE01652F-8EB5-4B64-AB8F-A52C0CC80CED}">
      <formula1>0.1</formula1>
      <formula2>0.2</formula2>
    </dataValidation>
  </dataValidations>
  <hyperlinks>
    <hyperlink ref="B13" r:id="rId1" location="r4-1" display="EITI Requirement 4.1" xr:uid="{C2EB4DE3-FE2A-4B0E-A9A2-A17B452456B1}"/>
    <hyperlink ref="C9:K9" r:id="rId2" display="If you have any questions, please contact data@eiti.org" xr:uid="{2D9BE027-1642-4A10-B6F8-94EC851B8F28}"/>
    <hyperlink ref="C139:G139" r:id="rId3" display="Give us your feedback or report a conflict in the data! Write to us at  data@eiti.org" xr:uid="{72442048-902D-4FAE-8A16-3DE60997178A}"/>
    <hyperlink ref="C138:G138" r:id="rId4" display="For the latest version of Summary data templates, see  https://eiti.org/summary-data-template" xr:uid="{6CB1C6BB-D004-4D7E-B9D6-5D98569F2D9E}"/>
  </hyperlinks>
  <pageMargins left="0.7" right="0.7" top="0.75" bottom="0.75" header="0.3" footer="0.3"/>
  <pageSetup paperSize="9" orientation="portrait" r:id="rId5"/>
  <customProperties>
    <customPr name="OrphanNamesChecked" r:id="rId6"/>
  </customProperties>
  <tableParts count="1">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E246"/>
  <sheetViews>
    <sheetView showGridLines="0" topLeftCell="G58" zoomScale="75" zoomScaleNormal="75" workbookViewId="0">
      <selection activeCell="N66" sqref="N66"/>
    </sheetView>
  </sheetViews>
  <sheetFormatPr defaultColWidth="9.21875" defaultRowHeight="14.4" x14ac:dyDescent="0.3"/>
  <cols>
    <col min="1" max="1" width="38.77734375" bestFit="1" customWidth="1"/>
    <col min="2" max="3" width="17.5546875" customWidth="1"/>
    <col min="4" max="7" width="26.44140625" customWidth="1"/>
    <col min="9" max="9" width="24.44140625" customWidth="1"/>
    <col min="10" max="10" width="28.5546875" customWidth="1"/>
    <col min="11" max="11" width="20.44140625" bestFit="1" customWidth="1"/>
    <col min="14" max="14" width="17.44140625" customWidth="1"/>
    <col min="15" max="15" width="23.44140625" customWidth="1"/>
    <col min="16" max="16" width="13.5546875" customWidth="1"/>
    <col min="19" max="19" width="15.77734375" customWidth="1"/>
    <col min="20" max="20" width="10.77734375" customWidth="1"/>
    <col min="27" max="27" width="10.44140625" customWidth="1"/>
    <col min="29" max="29" width="15.5546875" customWidth="1"/>
    <col min="31" max="31" width="16" customWidth="1"/>
  </cols>
  <sheetData>
    <row r="1" spans="1:31" x14ac:dyDescent="0.3">
      <c r="A1" s="1" t="s">
        <v>982</v>
      </c>
      <c r="I1" s="1" t="s">
        <v>997</v>
      </c>
      <c r="K1" s="1" t="s">
        <v>1340</v>
      </c>
      <c r="N1" s="1" t="s">
        <v>1353</v>
      </c>
      <c r="S1" s="1" t="s">
        <v>1472</v>
      </c>
      <c r="AA1" s="1" t="s">
        <v>1576</v>
      </c>
      <c r="AC1" s="1" t="s">
        <v>1582</v>
      </c>
      <c r="AE1" s="1" t="s">
        <v>1837</v>
      </c>
    </row>
    <row r="2" spans="1:31" x14ac:dyDescent="0.3">
      <c r="A2" s="1" t="s">
        <v>735</v>
      </c>
      <c r="B2" s="1" t="s">
        <v>736</v>
      </c>
      <c r="C2" s="1" t="s">
        <v>737</v>
      </c>
      <c r="D2" s="1" t="s">
        <v>738</v>
      </c>
      <c r="E2" s="1" t="s">
        <v>1318</v>
      </c>
      <c r="F2" s="1" t="s">
        <v>1319</v>
      </c>
      <c r="G2" s="1" t="s">
        <v>1006</v>
      </c>
      <c r="I2" t="s">
        <v>998</v>
      </c>
      <c r="K2" t="s">
        <v>998</v>
      </c>
      <c r="N2" s="4" t="s">
        <v>1424</v>
      </c>
      <c r="O2" s="4" t="s">
        <v>1425</v>
      </c>
      <c r="P2" s="4" t="s">
        <v>1426</v>
      </c>
      <c r="S2" s="1" t="s">
        <v>1473</v>
      </c>
      <c r="T2" s="1" t="s">
        <v>1471</v>
      </c>
      <c r="U2" s="1" t="s">
        <v>1435</v>
      </c>
      <c r="V2" s="1" t="s">
        <v>1488</v>
      </c>
      <c r="W2" s="1" t="s">
        <v>1489</v>
      </c>
      <c r="X2" s="1" t="s">
        <v>1490</v>
      </c>
      <c r="Y2" s="1" t="s">
        <v>1491</v>
      </c>
      <c r="AA2" s="1" t="s">
        <v>1494</v>
      </c>
      <c r="AC2" t="s">
        <v>1581</v>
      </c>
      <c r="AE2" t="s">
        <v>1842</v>
      </c>
    </row>
    <row r="3" spans="1:31" x14ac:dyDescent="0.3">
      <c r="A3" t="s">
        <v>681</v>
      </c>
      <c r="B3" t="s">
        <v>682</v>
      </c>
      <c r="C3" t="s">
        <v>683</v>
      </c>
      <c r="D3" t="s">
        <v>970</v>
      </c>
      <c r="E3" t="s">
        <v>1199</v>
      </c>
      <c r="F3">
        <v>840</v>
      </c>
      <c r="G3" t="s">
        <v>1200</v>
      </c>
      <c r="I3" t="s">
        <v>1577</v>
      </c>
      <c r="K3" s="6" t="s">
        <v>1955</v>
      </c>
      <c r="N3" s="5" t="s">
        <v>1354</v>
      </c>
      <c r="O3" s="5" t="s">
        <v>1822</v>
      </c>
      <c r="P3" t="s">
        <v>1744</v>
      </c>
      <c r="S3" t="s">
        <v>1522</v>
      </c>
      <c r="T3" t="s">
        <v>1523</v>
      </c>
      <c r="U3" t="s">
        <v>1438</v>
      </c>
      <c r="V3" t="s">
        <v>1474</v>
      </c>
      <c r="W3" t="s">
        <v>1475</v>
      </c>
      <c r="X3" t="s">
        <v>1522</v>
      </c>
      <c r="Y3" t="s">
        <v>1522</v>
      </c>
      <c r="AA3" t="s">
        <v>1495</v>
      </c>
      <c r="AC3" t="s">
        <v>1583</v>
      </c>
      <c r="AE3" t="s">
        <v>1838</v>
      </c>
    </row>
    <row r="4" spans="1:31" x14ac:dyDescent="0.3">
      <c r="A4" t="s">
        <v>6</v>
      </c>
      <c r="B4" t="s">
        <v>7</v>
      </c>
      <c r="C4" t="s">
        <v>8</v>
      </c>
      <c r="D4" t="s">
        <v>739</v>
      </c>
      <c r="E4" t="s">
        <v>1009</v>
      </c>
      <c r="F4">
        <v>971</v>
      </c>
      <c r="G4" t="s">
        <v>1010</v>
      </c>
      <c r="I4" t="s">
        <v>996</v>
      </c>
      <c r="K4" t="s">
        <v>1587</v>
      </c>
      <c r="N4" s="5" t="s">
        <v>1355</v>
      </c>
      <c r="O4" s="5" t="s">
        <v>1787</v>
      </c>
      <c r="P4" t="s">
        <v>1708</v>
      </c>
      <c r="S4" t="s">
        <v>1524</v>
      </c>
      <c r="T4" t="s">
        <v>1525</v>
      </c>
      <c r="U4" t="s">
        <v>1439</v>
      </c>
      <c r="V4" t="s">
        <v>1474</v>
      </c>
      <c r="W4" t="s">
        <v>1475</v>
      </c>
      <c r="X4" t="s">
        <v>1524</v>
      </c>
      <c r="Y4" t="s">
        <v>1524</v>
      </c>
      <c r="AA4" t="s">
        <v>986</v>
      </c>
      <c r="AC4" t="s">
        <v>1584</v>
      </c>
      <c r="AE4" t="s">
        <v>1839</v>
      </c>
    </row>
    <row r="5" spans="1:31" x14ac:dyDescent="0.3">
      <c r="A5" t="s">
        <v>9</v>
      </c>
      <c r="B5" t="s">
        <v>10</v>
      </c>
      <c r="C5" t="s">
        <v>11</v>
      </c>
      <c r="D5" t="s">
        <v>740</v>
      </c>
      <c r="E5" t="s">
        <v>1080</v>
      </c>
      <c r="F5">
        <v>978</v>
      </c>
      <c r="G5" t="s">
        <v>1081</v>
      </c>
      <c r="I5" t="s">
        <v>1001</v>
      </c>
      <c r="K5" t="s">
        <v>1669</v>
      </c>
      <c r="N5" s="5" t="s">
        <v>1356</v>
      </c>
      <c r="O5" s="5" t="s">
        <v>1827</v>
      </c>
      <c r="P5" t="s">
        <v>1749</v>
      </c>
      <c r="S5" t="s">
        <v>1476</v>
      </c>
      <c r="T5" t="s">
        <v>1441</v>
      </c>
      <c r="U5" t="s">
        <v>1440</v>
      </c>
      <c r="V5" t="s">
        <v>1474</v>
      </c>
      <c r="W5" t="s">
        <v>1476</v>
      </c>
      <c r="X5" t="s">
        <v>1476</v>
      </c>
      <c r="Y5" t="s">
        <v>1476</v>
      </c>
      <c r="AA5" t="s">
        <v>987</v>
      </c>
      <c r="AC5" t="s">
        <v>1504</v>
      </c>
      <c r="AE5" t="s">
        <v>1840</v>
      </c>
    </row>
    <row r="6" spans="1:31" x14ac:dyDescent="0.3">
      <c r="A6" t="s">
        <v>12</v>
      </c>
      <c r="B6" t="s">
        <v>13</v>
      </c>
      <c r="C6" t="s">
        <v>14</v>
      </c>
      <c r="D6" t="s">
        <v>741</v>
      </c>
      <c r="E6" t="s">
        <v>1011</v>
      </c>
      <c r="F6">
        <v>8</v>
      </c>
      <c r="G6" t="s">
        <v>1012</v>
      </c>
      <c r="I6" t="s">
        <v>999</v>
      </c>
      <c r="K6" t="s">
        <v>1000</v>
      </c>
      <c r="N6" s="5" t="s">
        <v>1357</v>
      </c>
      <c r="O6" s="5" t="s">
        <v>1802</v>
      </c>
      <c r="P6" t="s">
        <v>1723</v>
      </c>
      <c r="S6" t="s">
        <v>1477</v>
      </c>
      <c r="T6" t="s">
        <v>1443</v>
      </c>
      <c r="U6" t="s">
        <v>1442</v>
      </c>
      <c r="V6" t="s">
        <v>1474</v>
      </c>
      <c r="W6" t="s">
        <v>1477</v>
      </c>
      <c r="X6" t="s">
        <v>1477</v>
      </c>
      <c r="Y6" t="s">
        <v>1477</v>
      </c>
      <c r="AA6" t="s">
        <v>988</v>
      </c>
      <c r="AC6" t="s">
        <v>1585</v>
      </c>
      <c r="AE6" t="s">
        <v>1850</v>
      </c>
    </row>
    <row r="7" spans="1:31" x14ac:dyDescent="0.3">
      <c r="A7" t="s">
        <v>15</v>
      </c>
      <c r="B7" t="s">
        <v>16</v>
      </c>
      <c r="C7" t="s">
        <v>17</v>
      </c>
      <c r="D7" t="s">
        <v>742</v>
      </c>
      <c r="E7" t="s">
        <v>1072</v>
      </c>
      <c r="F7">
        <v>12</v>
      </c>
      <c r="G7" t="s">
        <v>1073</v>
      </c>
      <c r="I7" t="s">
        <v>1000</v>
      </c>
      <c r="K7" t="s">
        <v>1588</v>
      </c>
      <c r="N7" s="5" t="s">
        <v>1358</v>
      </c>
      <c r="O7" s="5" t="s">
        <v>1804</v>
      </c>
      <c r="P7" t="s">
        <v>1725</v>
      </c>
      <c r="S7" t="s">
        <v>1526</v>
      </c>
      <c r="T7" t="s">
        <v>1527</v>
      </c>
      <c r="U7" t="s">
        <v>1444</v>
      </c>
      <c r="V7" t="s">
        <v>1474</v>
      </c>
      <c r="W7" t="s">
        <v>1478</v>
      </c>
      <c r="X7" t="s">
        <v>1526</v>
      </c>
      <c r="Y7" t="s">
        <v>1526</v>
      </c>
      <c r="AA7" t="s">
        <v>1000</v>
      </c>
      <c r="AC7" t="s">
        <v>989</v>
      </c>
      <c r="AE7" t="s">
        <v>989</v>
      </c>
    </row>
    <row r="8" spans="1:31" x14ac:dyDescent="0.3">
      <c r="A8" t="s">
        <v>18</v>
      </c>
      <c r="B8" t="s">
        <v>19</v>
      </c>
      <c r="C8" t="s">
        <v>20</v>
      </c>
      <c r="D8" t="s">
        <v>743</v>
      </c>
      <c r="E8" t="s">
        <v>1199</v>
      </c>
      <c r="F8">
        <v>840</v>
      </c>
      <c r="G8" t="s">
        <v>1200</v>
      </c>
      <c r="N8" s="5" t="s">
        <v>1359</v>
      </c>
      <c r="O8" s="5" t="s">
        <v>1820</v>
      </c>
      <c r="P8" t="s">
        <v>1742</v>
      </c>
      <c r="S8" t="s">
        <v>1528</v>
      </c>
      <c r="T8" t="s">
        <v>1529</v>
      </c>
      <c r="U8" t="s">
        <v>1445</v>
      </c>
      <c r="V8" t="s">
        <v>1474</v>
      </c>
      <c r="W8" t="s">
        <v>1478</v>
      </c>
      <c r="X8" t="s">
        <v>1528</v>
      </c>
      <c r="Y8" t="s">
        <v>1528</v>
      </c>
      <c r="AA8" t="s">
        <v>1496</v>
      </c>
      <c r="AC8" t="s">
        <v>1000</v>
      </c>
    </row>
    <row r="9" spans="1:31" x14ac:dyDescent="0.3">
      <c r="A9" t="s">
        <v>21</v>
      </c>
      <c r="B9" t="s">
        <v>22</v>
      </c>
      <c r="C9" t="s">
        <v>23</v>
      </c>
      <c r="D9" t="s">
        <v>744</v>
      </c>
      <c r="E9" t="s">
        <v>1080</v>
      </c>
      <c r="F9">
        <v>978</v>
      </c>
      <c r="G9" t="s">
        <v>1081</v>
      </c>
      <c r="I9" s="1" t="s">
        <v>1352</v>
      </c>
      <c r="N9" s="5" t="s">
        <v>1360</v>
      </c>
      <c r="O9" s="5" t="s">
        <v>1788</v>
      </c>
      <c r="P9" t="s">
        <v>1709</v>
      </c>
      <c r="S9" t="s">
        <v>1531</v>
      </c>
      <c r="T9" t="s">
        <v>1532</v>
      </c>
      <c r="U9" t="s">
        <v>1446</v>
      </c>
      <c r="V9" t="s">
        <v>1474</v>
      </c>
      <c r="W9" t="s">
        <v>1478</v>
      </c>
      <c r="X9" t="s">
        <v>1530</v>
      </c>
      <c r="Y9" t="s">
        <v>1531</v>
      </c>
      <c r="AA9" t="s">
        <v>989</v>
      </c>
    </row>
    <row r="10" spans="1:31" x14ac:dyDescent="0.3">
      <c r="A10" t="s">
        <v>24</v>
      </c>
      <c r="B10" t="s">
        <v>25</v>
      </c>
      <c r="C10" t="s">
        <v>26</v>
      </c>
      <c r="D10" t="s">
        <v>745</v>
      </c>
      <c r="E10" t="s">
        <v>1017</v>
      </c>
      <c r="F10">
        <v>973</v>
      </c>
      <c r="G10" t="s">
        <v>1018</v>
      </c>
      <c r="I10" s="192" t="s">
        <v>1318</v>
      </c>
      <c r="J10" s="192" t="s">
        <v>1319</v>
      </c>
      <c r="K10" s="193" t="s">
        <v>1006</v>
      </c>
      <c r="N10" s="5" t="s">
        <v>1361</v>
      </c>
      <c r="O10" s="5" t="s">
        <v>1808</v>
      </c>
      <c r="P10" t="s">
        <v>1730</v>
      </c>
      <c r="S10" t="s">
        <v>1533</v>
      </c>
      <c r="T10" t="s">
        <v>1534</v>
      </c>
      <c r="U10" t="s">
        <v>1447</v>
      </c>
      <c r="V10" t="s">
        <v>1474</v>
      </c>
      <c r="W10" t="s">
        <v>1478</v>
      </c>
      <c r="X10" t="s">
        <v>1530</v>
      </c>
      <c r="Y10" t="s">
        <v>1533</v>
      </c>
    </row>
    <row r="11" spans="1:31" x14ac:dyDescent="0.3">
      <c r="A11" t="s">
        <v>27</v>
      </c>
      <c r="B11" t="s">
        <v>28</v>
      </c>
      <c r="C11" t="s">
        <v>29</v>
      </c>
      <c r="D11" t="s">
        <v>746</v>
      </c>
      <c r="E11" t="s">
        <v>1209</v>
      </c>
      <c r="F11">
        <v>951</v>
      </c>
      <c r="G11" t="s">
        <v>1210</v>
      </c>
      <c r="I11" s="2" t="s">
        <v>1007</v>
      </c>
      <c r="J11" s="2">
        <v>784</v>
      </c>
      <c r="K11" s="3" t="s">
        <v>1008</v>
      </c>
      <c r="N11" s="5" t="s">
        <v>1362</v>
      </c>
      <c r="O11" s="5" t="s">
        <v>1770</v>
      </c>
      <c r="P11" t="s">
        <v>1691</v>
      </c>
      <c r="S11" t="s">
        <v>1535</v>
      </c>
      <c r="T11" t="s">
        <v>1536</v>
      </c>
      <c r="U11" t="s">
        <v>1448</v>
      </c>
      <c r="V11" t="s">
        <v>1474</v>
      </c>
      <c r="W11" t="s">
        <v>1478</v>
      </c>
      <c r="X11" t="s">
        <v>1530</v>
      </c>
      <c r="Y11" t="s">
        <v>1535</v>
      </c>
    </row>
    <row r="12" spans="1:31" x14ac:dyDescent="0.3">
      <c r="A12" t="s">
        <v>30</v>
      </c>
      <c r="B12" t="s">
        <v>31</v>
      </c>
      <c r="C12" t="s">
        <v>32</v>
      </c>
      <c r="D12" t="s">
        <v>747</v>
      </c>
      <c r="E12" t="s">
        <v>1209</v>
      </c>
      <c r="F12">
        <v>951</v>
      </c>
      <c r="G12" t="s">
        <v>1210</v>
      </c>
      <c r="I12" s="2" t="s">
        <v>1009</v>
      </c>
      <c r="J12" s="2">
        <v>971</v>
      </c>
      <c r="K12" s="3" t="s">
        <v>1010</v>
      </c>
      <c r="N12" s="5" t="s">
        <v>1363</v>
      </c>
      <c r="O12" s="5" t="s">
        <v>1799</v>
      </c>
      <c r="P12" t="s">
        <v>1720</v>
      </c>
      <c r="S12" t="s">
        <v>1537</v>
      </c>
      <c r="T12" t="s">
        <v>1538</v>
      </c>
      <c r="U12" t="s">
        <v>1449</v>
      </c>
      <c r="V12" t="s">
        <v>1474</v>
      </c>
      <c r="W12" t="s">
        <v>1479</v>
      </c>
      <c r="X12" t="s">
        <v>1537</v>
      </c>
      <c r="Y12" t="s">
        <v>1537</v>
      </c>
    </row>
    <row r="13" spans="1:31" x14ac:dyDescent="0.3">
      <c r="A13" t="s">
        <v>33</v>
      </c>
      <c r="B13" t="s">
        <v>34</v>
      </c>
      <c r="C13" t="s">
        <v>35</v>
      </c>
      <c r="D13" t="s">
        <v>748</v>
      </c>
      <c r="E13" t="s">
        <v>1019</v>
      </c>
      <c r="F13">
        <v>32</v>
      </c>
      <c r="G13" t="s">
        <v>1020</v>
      </c>
      <c r="I13" s="2" t="s">
        <v>1011</v>
      </c>
      <c r="J13" s="2">
        <v>8</v>
      </c>
      <c r="K13" s="3" t="s">
        <v>1012</v>
      </c>
      <c r="N13" s="5" t="s">
        <v>1364</v>
      </c>
      <c r="O13" s="5" t="s">
        <v>1797</v>
      </c>
      <c r="P13" t="s">
        <v>1718</v>
      </c>
      <c r="S13" t="s">
        <v>1539</v>
      </c>
      <c r="T13" t="s">
        <v>1540</v>
      </c>
      <c r="U13" t="s">
        <v>1450</v>
      </c>
      <c r="V13" t="s">
        <v>1474</v>
      </c>
      <c r="W13" t="s">
        <v>1479</v>
      </c>
      <c r="X13" t="s">
        <v>1539</v>
      </c>
      <c r="Y13" t="s">
        <v>1539</v>
      </c>
    </row>
    <row r="14" spans="1:31" x14ac:dyDescent="0.3">
      <c r="A14" t="s">
        <v>36</v>
      </c>
      <c r="B14" t="s">
        <v>37</v>
      </c>
      <c r="C14" t="s">
        <v>38</v>
      </c>
      <c r="D14" t="s">
        <v>749</v>
      </c>
      <c r="E14" t="s">
        <v>1013</v>
      </c>
      <c r="F14">
        <v>51</v>
      </c>
      <c r="G14" t="s">
        <v>1014</v>
      </c>
      <c r="I14" s="2" t="s">
        <v>1013</v>
      </c>
      <c r="J14" s="2">
        <v>51</v>
      </c>
      <c r="K14" s="3" t="s">
        <v>1014</v>
      </c>
      <c r="N14" s="5" t="s">
        <v>1365</v>
      </c>
      <c r="O14" s="5" t="s">
        <v>1823</v>
      </c>
      <c r="P14" t="s">
        <v>1745</v>
      </c>
      <c r="S14" t="s">
        <v>1541</v>
      </c>
      <c r="T14" t="s">
        <v>1542</v>
      </c>
      <c r="U14" t="s">
        <v>1451</v>
      </c>
      <c r="V14" t="s">
        <v>1474</v>
      </c>
      <c r="W14" t="s">
        <v>1479</v>
      </c>
      <c r="X14" t="s">
        <v>1541</v>
      </c>
      <c r="Y14" t="s">
        <v>1541</v>
      </c>
    </row>
    <row r="15" spans="1:31" x14ac:dyDescent="0.3">
      <c r="A15" t="s">
        <v>39</v>
      </c>
      <c r="B15" t="s">
        <v>40</v>
      </c>
      <c r="C15" t="s">
        <v>41</v>
      </c>
      <c r="D15" t="s">
        <v>750</v>
      </c>
      <c r="E15" t="s">
        <v>1023</v>
      </c>
      <c r="F15">
        <v>533</v>
      </c>
      <c r="G15" t="s">
        <v>1024</v>
      </c>
      <c r="I15" s="2" t="s">
        <v>1015</v>
      </c>
      <c r="J15" s="2">
        <v>532</v>
      </c>
      <c r="K15" s="3" t="s">
        <v>1016</v>
      </c>
      <c r="N15" s="5" t="s">
        <v>1366</v>
      </c>
      <c r="O15" s="5" t="s">
        <v>1819</v>
      </c>
      <c r="P15" t="s">
        <v>1741</v>
      </c>
      <c r="S15" t="s">
        <v>1480</v>
      </c>
      <c r="T15" t="s">
        <v>1453</v>
      </c>
      <c r="U15" t="s">
        <v>1452</v>
      </c>
      <c r="V15" t="s">
        <v>1474</v>
      </c>
      <c r="W15" t="s">
        <v>1480</v>
      </c>
      <c r="X15" t="s">
        <v>1480</v>
      </c>
      <c r="Y15" t="s">
        <v>1480</v>
      </c>
    </row>
    <row r="16" spans="1:31" x14ac:dyDescent="0.3">
      <c r="A16" t="s">
        <v>42</v>
      </c>
      <c r="B16" t="s">
        <v>43</v>
      </c>
      <c r="C16" t="s">
        <v>44</v>
      </c>
      <c r="D16" t="s">
        <v>751</v>
      </c>
      <c r="E16" t="s">
        <v>1021</v>
      </c>
      <c r="F16">
        <v>36</v>
      </c>
      <c r="G16" t="s">
        <v>1022</v>
      </c>
      <c r="I16" s="2" t="s">
        <v>1017</v>
      </c>
      <c r="J16" s="2">
        <v>973</v>
      </c>
      <c r="K16" s="3" t="s">
        <v>1018</v>
      </c>
      <c r="N16" s="5" t="s">
        <v>1367</v>
      </c>
      <c r="O16" s="5" t="s">
        <v>1826</v>
      </c>
      <c r="P16" t="s">
        <v>1748</v>
      </c>
      <c r="S16" t="s">
        <v>1482</v>
      </c>
      <c r="T16" t="s">
        <v>1455</v>
      </c>
      <c r="U16" t="s">
        <v>1454</v>
      </c>
      <c r="V16" t="s">
        <v>1481</v>
      </c>
      <c r="W16" t="s">
        <v>1482</v>
      </c>
      <c r="X16" t="s">
        <v>1482</v>
      </c>
      <c r="Y16" t="s">
        <v>1482</v>
      </c>
    </row>
    <row r="17" spans="1:25" x14ac:dyDescent="0.3">
      <c r="A17" t="s">
        <v>45</v>
      </c>
      <c r="B17" t="s">
        <v>46</v>
      </c>
      <c r="C17" t="s">
        <v>47</v>
      </c>
      <c r="D17" t="s">
        <v>752</v>
      </c>
      <c r="E17" t="s">
        <v>1080</v>
      </c>
      <c r="F17">
        <v>978</v>
      </c>
      <c r="G17" t="s">
        <v>1081</v>
      </c>
      <c r="I17" s="2" t="s">
        <v>1019</v>
      </c>
      <c r="J17" s="2">
        <v>32</v>
      </c>
      <c r="K17" s="3" t="s">
        <v>1020</v>
      </c>
      <c r="N17" s="5" t="s">
        <v>1368</v>
      </c>
      <c r="O17" s="5" t="s">
        <v>1793</v>
      </c>
      <c r="P17" t="s">
        <v>1714</v>
      </c>
      <c r="S17" t="s">
        <v>1507</v>
      </c>
      <c r="T17" t="s">
        <v>1543</v>
      </c>
      <c r="U17" t="s">
        <v>1456</v>
      </c>
      <c r="V17" t="s">
        <v>1483</v>
      </c>
      <c r="W17" t="s">
        <v>1484</v>
      </c>
      <c r="X17" t="s">
        <v>1506</v>
      </c>
      <c r="Y17" t="s">
        <v>1507</v>
      </c>
    </row>
    <row r="18" spans="1:25" x14ac:dyDescent="0.3">
      <c r="A18" t="s">
        <v>48</v>
      </c>
      <c r="B18" t="s">
        <v>49</v>
      </c>
      <c r="C18" t="s">
        <v>50</v>
      </c>
      <c r="D18" t="s">
        <v>753</v>
      </c>
      <c r="E18" t="s">
        <v>1025</v>
      </c>
      <c r="F18">
        <v>944</v>
      </c>
      <c r="G18" t="s">
        <v>1026</v>
      </c>
      <c r="I18" s="2" t="s">
        <v>1021</v>
      </c>
      <c r="J18" s="2">
        <v>36</v>
      </c>
      <c r="K18" s="3" t="s">
        <v>1022</v>
      </c>
      <c r="N18" s="5" t="s">
        <v>1369</v>
      </c>
      <c r="O18" s="5" t="s">
        <v>1783</v>
      </c>
      <c r="P18" t="s">
        <v>1704</v>
      </c>
      <c r="S18" t="s">
        <v>1508</v>
      </c>
      <c r="T18" t="s">
        <v>1544</v>
      </c>
      <c r="U18" t="s">
        <v>1457</v>
      </c>
      <c r="V18" t="s">
        <v>1483</v>
      </c>
      <c r="W18" t="s">
        <v>1484</v>
      </c>
      <c r="X18" t="s">
        <v>1506</v>
      </c>
      <c r="Y18" t="s">
        <v>1508</v>
      </c>
    </row>
    <row r="19" spans="1:25" x14ac:dyDescent="0.3">
      <c r="A19" t="s">
        <v>51</v>
      </c>
      <c r="B19" t="s">
        <v>52</v>
      </c>
      <c r="C19" t="s">
        <v>53</v>
      </c>
      <c r="D19" t="s">
        <v>754</v>
      </c>
      <c r="E19" t="s">
        <v>1044</v>
      </c>
      <c r="F19">
        <v>44</v>
      </c>
      <c r="G19" t="s">
        <v>1045</v>
      </c>
      <c r="I19" s="2" t="s">
        <v>1023</v>
      </c>
      <c r="J19" s="2">
        <v>533</v>
      </c>
      <c r="K19" s="3" t="s">
        <v>1024</v>
      </c>
      <c r="N19" s="5" t="s">
        <v>1370</v>
      </c>
      <c r="O19" s="5" t="s">
        <v>1811</v>
      </c>
      <c r="P19" t="s">
        <v>1733</v>
      </c>
      <c r="S19" t="s">
        <v>1509</v>
      </c>
      <c r="T19" t="s">
        <v>1545</v>
      </c>
      <c r="U19" t="s">
        <v>1458</v>
      </c>
      <c r="V19" t="s">
        <v>1483</v>
      </c>
      <c r="W19" t="s">
        <v>1484</v>
      </c>
      <c r="X19" t="s">
        <v>1509</v>
      </c>
      <c r="Y19" t="s">
        <v>1509</v>
      </c>
    </row>
    <row r="20" spans="1:25" x14ac:dyDescent="0.3">
      <c r="A20" t="s">
        <v>54</v>
      </c>
      <c r="B20" t="s">
        <v>55</v>
      </c>
      <c r="C20" t="s">
        <v>56</v>
      </c>
      <c r="D20" t="s">
        <v>755</v>
      </c>
      <c r="E20" t="s">
        <v>1033</v>
      </c>
      <c r="F20">
        <v>48</v>
      </c>
      <c r="G20" t="s">
        <v>1034</v>
      </c>
      <c r="I20" s="2" t="s">
        <v>1025</v>
      </c>
      <c r="J20" s="2">
        <v>944</v>
      </c>
      <c r="K20" s="3" t="s">
        <v>1026</v>
      </c>
      <c r="N20" s="5" t="s">
        <v>1371</v>
      </c>
      <c r="O20" s="5" t="s">
        <v>1779</v>
      </c>
      <c r="P20" t="s">
        <v>1700</v>
      </c>
      <c r="S20" t="s">
        <v>1511</v>
      </c>
      <c r="T20" t="s">
        <v>1546</v>
      </c>
      <c r="U20" t="s">
        <v>1459</v>
      </c>
      <c r="V20" t="s">
        <v>1483</v>
      </c>
      <c r="W20" t="s">
        <v>1484</v>
      </c>
      <c r="X20" t="s">
        <v>1510</v>
      </c>
      <c r="Y20" t="s">
        <v>1511</v>
      </c>
    </row>
    <row r="21" spans="1:25" x14ac:dyDescent="0.3">
      <c r="A21" t="s">
        <v>57</v>
      </c>
      <c r="B21" t="s">
        <v>58</v>
      </c>
      <c r="C21" t="s">
        <v>59</v>
      </c>
      <c r="D21" t="s">
        <v>756</v>
      </c>
      <c r="E21" t="s">
        <v>1030</v>
      </c>
      <c r="F21">
        <v>50</v>
      </c>
      <c r="G21" t="s">
        <v>1031</v>
      </c>
      <c r="I21" s="2" t="s">
        <v>1027</v>
      </c>
      <c r="J21" s="2">
        <v>977</v>
      </c>
      <c r="K21" s="3" t="s">
        <v>1028</v>
      </c>
      <c r="N21" s="5" t="s">
        <v>1372</v>
      </c>
      <c r="O21" s="5" t="s">
        <v>1803</v>
      </c>
      <c r="P21" t="s">
        <v>1724</v>
      </c>
      <c r="S21" t="s">
        <v>1512</v>
      </c>
      <c r="T21" t="s">
        <v>1547</v>
      </c>
      <c r="U21" t="s">
        <v>1460</v>
      </c>
      <c r="V21" t="s">
        <v>1483</v>
      </c>
      <c r="W21" t="s">
        <v>1484</v>
      </c>
      <c r="X21" t="s">
        <v>1510</v>
      </c>
      <c r="Y21" t="s">
        <v>1512</v>
      </c>
    </row>
    <row r="22" spans="1:25" x14ac:dyDescent="0.3">
      <c r="A22" t="s">
        <v>60</v>
      </c>
      <c r="B22" t="s">
        <v>61</v>
      </c>
      <c r="C22" t="s">
        <v>62</v>
      </c>
      <c r="D22" t="s">
        <v>757</v>
      </c>
      <c r="E22" t="s">
        <v>1029</v>
      </c>
      <c r="F22">
        <v>52</v>
      </c>
      <c r="G22" t="s">
        <v>1215</v>
      </c>
      <c r="I22" s="2" t="s">
        <v>1029</v>
      </c>
      <c r="J22" s="2">
        <v>52</v>
      </c>
      <c r="K22" s="3" t="s">
        <v>1215</v>
      </c>
      <c r="N22" s="5" t="s">
        <v>1373</v>
      </c>
      <c r="O22" s="5" t="s">
        <v>1785</v>
      </c>
      <c r="P22" t="s">
        <v>1706</v>
      </c>
      <c r="S22" t="s">
        <v>1548</v>
      </c>
      <c r="T22" t="s">
        <v>1549</v>
      </c>
      <c r="U22" t="s">
        <v>1461</v>
      </c>
      <c r="V22" t="s">
        <v>1483</v>
      </c>
      <c r="W22" t="s">
        <v>1484</v>
      </c>
      <c r="X22" t="s">
        <v>1510</v>
      </c>
      <c r="Y22" t="s">
        <v>1513</v>
      </c>
    </row>
    <row r="23" spans="1:25" x14ac:dyDescent="0.3">
      <c r="A23" t="s">
        <v>63</v>
      </c>
      <c r="B23" t="s">
        <v>64</v>
      </c>
      <c r="C23" t="s">
        <v>65</v>
      </c>
      <c r="D23" t="s">
        <v>758</v>
      </c>
      <c r="E23" t="s">
        <v>1219</v>
      </c>
      <c r="F23">
        <v>974</v>
      </c>
      <c r="G23" t="s">
        <v>1220</v>
      </c>
      <c r="I23" s="2" t="s">
        <v>1030</v>
      </c>
      <c r="J23" s="2">
        <v>50</v>
      </c>
      <c r="K23" s="3" t="s">
        <v>1031</v>
      </c>
      <c r="N23" s="5" t="s">
        <v>1374</v>
      </c>
      <c r="O23" s="5" t="s">
        <v>1791</v>
      </c>
      <c r="P23" t="s">
        <v>1712</v>
      </c>
      <c r="S23" t="s">
        <v>1550</v>
      </c>
      <c r="T23" t="s">
        <v>1551</v>
      </c>
      <c r="U23" t="s">
        <v>1462</v>
      </c>
      <c r="V23" t="s">
        <v>1483</v>
      </c>
      <c r="W23" t="s">
        <v>1484</v>
      </c>
      <c r="X23" t="s">
        <v>1510</v>
      </c>
      <c r="Y23" t="s">
        <v>1513</v>
      </c>
    </row>
    <row r="24" spans="1:25" x14ac:dyDescent="0.3">
      <c r="A24" t="s">
        <v>66</v>
      </c>
      <c r="B24" t="s">
        <v>67</v>
      </c>
      <c r="C24" t="s">
        <v>68</v>
      </c>
      <c r="D24" t="s">
        <v>759</v>
      </c>
      <c r="E24" t="s">
        <v>1080</v>
      </c>
      <c r="F24">
        <v>978</v>
      </c>
      <c r="G24" t="s">
        <v>1081</v>
      </c>
      <c r="I24" s="2" t="s">
        <v>1032</v>
      </c>
      <c r="J24" s="2">
        <v>975</v>
      </c>
      <c r="K24" s="3" t="s">
        <v>1216</v>
      </c>
      <c r="N24" s="5" t="s">
        <v>1375</v>
      </c>
      <c r="O24" s="5" t="s">
        <v>1821</v>
      </c>
      <c r="P24" t="s">
        <v>1743</v>
      </c>
      <c r="S24" t="s">
        <v>1515</v>
      </c>
      <c r="T24" t="s">
        <v>1552</v>
      </c>
      <c r="U24" t="s">
        <v>1463</v>
      </c>
      <c r="V24" t="s">
        <v>1483</v>
      </c>
      <c r="W24" t="s">
        <v>1484</v>
      </c>
      <c r="X24" t="s">
        <v>1510</v>
      </c>
      <c r="Y24" t="s">
        <v>1515</v>
      </c>
    </row>
    <row r="25" spans="1:25" x14ac:dyDescent="0.3">
      <c r="A25" t="s">
        <v>69</v>
      </c>
      <c r="B25" t="s">
        <v>70</v>
      </c>
      <c r="C25" t="s">
        <v>71</v>
      </c>
      <c r="D25" t="s">
        <v>760</v>
      </c>
      <c r="E25" t="s">
        <v>1049</v>
      </c>
      <c r="F25">
        <v>84</v>
      </c>
      <c r="G25" t="s">
        <v>1050</v>
      </c>
      <c r="I25" s="2" t="s">
        <v>1033</v>
      </c>
      <c r="J25" s="2">
        <v>48</v>
      </c>
      <c r="K25" s="3" t="s">
        <v>1034</v>
      </c>
      <c r="N25" s="5" t="s">
        <v>1376</v>
      </c>
      <c r="O25" s="5" t="s">
        <v>1816</v>
      </c>
      <c r="P25" t="s">
        <v>1738</v>
      </c>
      <c r="S25" t="s">
        <v>1516</v>
      </c>
      <c r="T25" t="s">
        <v>1553</v>
      </c>
      <c r="U25" t="s">
        <v>1464</v>
      </c>
      <c r="V25" t="s">
        <v>1483</v>
      </c>
      <c r="W25" t="s">
        <v>1484</v>
      </c>
      <c r="X25" t="s">
        <v>1510</v>
      </c>
      <c r="Y25" t="s">
        <v>1516</v>
      </c>
    </row>
    <row r="26" spans="1:25" x14ac:dyDescent="0.3">
      <c r="A26" t="s">
        <v>72</v>
      </c>
      <c r="B26" t="s">
        <v>73</v>
      </c>
      <c r="C26" t="s">
        <v>74</v>
      </c>
      <c r="D26" t="s">
        <v>761</v>
      </c>
      <c r="E26" t="s">
        <v>1211</v>
      </c>
      <c r="F26">
        <v>952</v>
      </c>
      <c r="G26" t="s">
        <v>1314</v>
      </c>
      <c r="I26" s="2" t="s">
        <v>1035</v>
      </c>
      <c r="J26" s="2">
        <v>108</v>
      </c>
      <c r="K26" s="3" t="s">
        <v>1036</v>
      </c>
      <c r="N26" s="5" t="s">
        <v>1377</v>
      </c>
      <c r="O26" s="5" t="s">
        <v>1766</v>
      </c>
      <c r="P26" t="s">
        <v>1687</v>
      </c>
      <c r="S26" t="s">
        <v>1517</v>
      </c>
      <c r="T26" t="s">
        <v>1554</v>
      </c>
      <c r="U26" t="s">
        <v>1465</v>
      </c>
      <c r="V26" t="s">
        <v>1483</v>
      </c>
      <c r="W26" t="s">
        <v>1485</v>
      </c>
      <c r="X26" t="s">
        <v>1517</v>
      </c>
      <c r="Y26" t="s">
        <v>1517</v>
      </c>
    </row>
    <row r="27" spans="1:25" x14ac:dyDescent="0.3">
      <c r="A27" t="s">
        <v>75</v>
      </c>
      <c r="B27" t="s">
        <v>76</v>
      </c>
      <c r="C27" t="s">
        <v>77</v>
      </c>
      <c r="D27" t="s">
        <v>762</v>
      </c>
      <c r="E27" t="s">
        <v>1037</v>
      </c>
      <c r="F27">
        <v>60</v>
      </c>
      <c r="G27" t="s">
        <v>1038</v>
      </c>
      <c r="I27" s="2" t="s">
        <v>1037</v>
      </c>
      <c r="J27" s="2">
        <v>60</v>
      </c>
      <c r="K27" s="3" t="s">
        <v>1038</v>
      </c>
      <c r="N27" s="5" t="s">
        <v>1378</v>
      </c>
      <c r="O27" s="5" t="s">
        <v>1794</v>
      </c>
      <c r="P27" t="s">
        <v>1715</v>
      </c>
      <c r="S27" t="s">
        <v>1514</v>
      </c>
      <c r="T27" t="s">
        <v>1555</v>
      </c>
      <c r="U27" t="s">
        <v>1466</v>
      </c>
      <c r="V27" t="s">
        <v>1483</v>
      </c>
      <c r="W27" t="s">
        <v>1485</v>
      </c>
      <c r="X27" t="s">
        <v>1514</v>
      </c>
      <c r="Y27" t="s">
        <v>1514</v>
      </c>
    </row>
    <row r="28" spans="1:25" x14ac:dyDescent="0.3">
      <c r="A28" t="s">
        <v>78</v>
      </c>
      <c r="B28" t="s">
        <v>79</v>
      </c>
      <c r="C28" t="s">
        <v>80</v>
      </c>
      <c r="D28" t="s">
        <v>763</v>
      </c>
      <c r="E28" t="s">
        <v>80</v>
      </c>
      <c r="F28">
        <v>64</v>
      </c>
      <c r="G28" t="s">
        <v>1046</v>
      </c>
      <c r="I28" s="2" t="s">
        <v>1039</v>
      </c>
      <c r="J28" s="2">
        <v>96</v>
      </c>
      <c r="K28" s="3" t="s">
        <v>1040</v>
      </c>
      <c r="N28" s="5" t="s">
        <v>1379</v>
      </c>
      <c r="O28" s="5" t="s">
        <v>1805</v>
      </c>
      <c r="P28" t="s">
        <v>1726</v>
      </c>
      <c r="S28" t="s">
        <v>1486</v>
      </c>
      <c r="T28" t="s">
        <v>1468</v>
      </c>
      <c r="U28" t="s">
        <v>1467</v>
      </c>
      <c r="V28" t="s">
        <v>1483</v>
      </c>
      <c r="W28" t="s">
        <v>1486</v>
      </c>
      <c r="X28" t="s">
        <v>1486</v>
      </c>
      <c r="Y28" t="s">
        <v>1486</v>
      </c>
    </row>
    <row r="29" spans="1:25" x14ac:dyDescent="0.3">
      <c r="A29" t="s">
        <v>81</v>
      </c>
      <c r="B29" t="s">
        <v>82</v>
      </c>
      <c r="C29" t="s">
        <v>83</v>
      </c>
      <c r="D29" t="s">
        <v>764</v>
      </c>
      <c r="E29" t="s">
        <v>1041</v>
      </c>
      <c r="F29">
        <v>68</v>
      </c>
      <c r="G29" t="s">
        <v>1217</v>
      </c>
      <c r="I29" s="2" t="s">
        <v>1041</v>
      </c>
      <c r="J29" s="2">
        <v>68</v>
      </c>
      <c r="K29" s="3" t="s">
        <v>1217</v>
      </c>
      <c r="N29" s="5" t="s">
        <v>1380</v>
      </c>
      <c r="O29" s="5" t="s">
        <v>1800</v>
      </c>
      <c r="P29" t="s">
        <v>1721</v>
      </c>
      <c r="S29" t="s">
        <v>1487</v>
      </c>
      <c r="T29" t="s">
        <v>1470</v>
      </c>
      <c r="U29" t="s">
        <v>1469</v>
      </c>
      <c r="V29" t="s">
        <v>1483</v>
      </c>
      <c r="W29" t="s">
        <v>1487</v>
      </c>
      <c r="X29" t="s">
        <v>1487</v>
      </c>
      <c r="Y29" t="s">
        <v>1487</v>
      </c>
    </row>
    <row r="30" spans="1:25" x14ac:dyDescent="0.3">
      <c r="A30" t="s">
        <v>84</v>
      </c>
      <c r="B30" t="s">
        <v>85</v>
      </c>
      <c r="C30" t="s">
        <v>86</v>
      </c>
      <c r="D30" t="s">
        <v>765</v>
      </c>
      <c r="E30" t="s">
        <v>1027</v>
      </c>
      <c r="F30">
        <v>977</v>
      </c>
      <c r="G30" t="s">
        <v>1028</v>
      </c>
      <c r="I30" s="2" t="s">
        <v>1042</v>
      </c>
      <c r="J30" s="2">
        <v>986</v>
      </c>
      <c r="K30" s="3" t="s">
        <v>1043</v>
      </c>
      <c r="N30" s="5" t="s">
        <v>1381</v>
      </c>
      <c r="O30" s="5" t="s">
        <v>1798</v>
      </c>
      <c r="P30" t="s">
        <v>1719</v>
      </c>
      <c r="S30" t="s">
        <v>1492</v>
      </c>
      <c r="T30" t="s">
        <v>1492</v>
      </c>
      <c r="U30" t="s">
        <v>1492</v>
      </c>
      <c r="V30" t="s">
        <v>1492</v>
      </c>
      <c r="W30" t="s">
        <v>1492</v>
      </c>
      <c r="X30" t="s">
        <v>1492</v>
      </c>
      <c r="Y30" t="s">
        <v>1492</v>
      </c>
    </row>
    <row r="31" spans="1:25" x14ac:dyDescent="0.3">
      <c r="A31" t="s">
        <v>87</v>
      </c>
      <c r="B31" t="s">
        <v>88</v>
      </c>
      <c r="C31" t="s">
        <v>89</v>
      </c>
      <c r="D31" t="s">
        <v>766</v>
      </c>
      <c r="E31" t="s">
        <v>1047</v>
      </c>
      <c r="F31">
        <v>72</v>
      </c>
      <c r="G31" t="s">
        <v>1048</v>
      </c>
      <c r="I31" s="2" t="s">
        <v>1044</v>
      </c>
      <c r="J31" s="2">
        <v>44</v>
      </c>
      <c r="K31" s="3" t="s">
        <v>1045</v>
      </c>
      <c r="N31" s="5" t="s">
        <v>1382</v>
      </c>
      <c r="O31" s="5" t="s">
        <v>1781</v>
      </c>
      <c r="P31" t="s">
        <v>1702</v>
      </c>
    </row>
    <row r="32" spans="1:25" x14ac:dyDescent="0.3">
      <c r="A32" t="s">
        <v>90</v>
      </c>
      <c r="B32" t="s">
        <v>91</v>
      </c>
      <c r="C32" t="s">
        <v>92</v>
      </c>
      <c r="D32" t="s">
        <v>767</v>
      </c>
      <c r="E32" t="s">
        <v>1042</v>
      </c>
      <c r="F32">
        <v>986</v>
      </c>
      <c r="G32" t="s">
        <v>1043</v>
      </c>
      <c r="I32" s="2" t="s">
        <v>80</v>
      </c>
      <c r="J32" s="2">
        <v>64</v>
      </c>
      <c r="K32" s="3" t="s">
        <v>1046</v>
      </c>
      <c r="N32" s="5" t="s">
        <v>1383</v>
      </c>
      <c r="O32" s="5" t="s">
        <v>1795</v>
      </c>
      <c r="P32" t="s">
        <v>1716</v>
      </c>
    </row>
    <row r="33" spans="1:16" x14ac:dyDescent="0.3">
      <c r="A33" t="s">
        <v>96</v>
      </c>
      <c r="B33" t="s">
        <v>97</v>
      </c>
      <c r="C33" t="s">
        <v>98</v>
      </c>
      <c r="D33" t="s">
        <v>769</v>
      </c>
      <c r="E33" t="s">
        <v>1199</v>
      </c>
      <c r="F33">
        <v>840</v>
      </c>
      <c r="G33" t="s">
        <v>1200</v>
      </c>
      <c r="I33" s="2" t="s">
        <v>1047</v>
      </c>
      <c r="J33" s="2">
        <v>72</v>
      </c>
      <c r="K33" s="3" t="s">
        <v>1048</v>
      </c>
      <c r="N33" s="5" t="s">
        <v>1384</v>
      </c>
      <c r="O33" s="5" t="s">
        <v>1786</v>
      </c>
      <c r="P33" t="s">
        <v>1707</v>
      </c>
    </row>
    <row r="34" spans="1:16" x14ac:dyDescent="0.3">
      <c r="A34" t="s">
        <v>93</v>
      </c>
      <c r="B34" t="s">
        <v>94</v>
      </c>
      <c r="C34" t="s">
        <v>95</v>
      </c>
      <c r="D34" t="s">
        <v>768</v>
      </c>
      <c r="E34" t="s">
        <v>1199</v>
      </c>
      <c r="F34">
        <v>840</v>
      </c>
      <c r="G34" t="s">
        <v>1200</v>
      </c>
      <c r="I34" s="2" t="s">
        <v>1219</v>
      </c>
      <c r="J34" s="2">
        <v>974</v>
      </c>
      <c r="K34" s="3" t="s">
        <v>1220</v>
      </c>
      <c r="N34" s="5" t="s">
        <v>1385</v>
      </c>
      <c r="O34" s="5" t="s">
        <v>1792</v>
      </c>
      <c r="P34" t="s">
        <v>1713</v>
      </c>
    </row>
    <row r="35" spans="1:16" x14ac:dyDescent="0.3">
      <c r="A35" t="s">
        <v>99</v>
      </c>
      <c r="B35" t="s">
        <v>100</v>
      </c>
      <c r="C35" t="s">
        <v>101</v>
      </c>
      <c r="D35" t="s">
        <v>770</v>
      </c>
      <c r="E35" t="s">
        <v>1039</v>
      </c>
      <c r="F35">
        <v>96</v>
      </c>
      <c r="G35" t="s">
        <v>1040</v>
      </c>
      <c r="I35" s="2" t="s">
        <v>1049</v>
      </c>
      <c r="J35" s="2">
        <v>84</v>
      </c>
      <c r="K35" s="3" t="s">
        <v>1050</v>
      </c>
      <c r="N35" s="5" t="s">
        <v>1386</v>
      </c>
      <c r="O35" s="5" t="s">
        <v>1776</v>
      </c>
      <c r="P35" t="s">
        <v>1697</v>
      </c>
    </row>
    <row r="36" spans="1:16" x14ac:dyDescent="0.3">
      <c r="A36" t="s">
        <v>102</v>
      </c>
      <c r="B36" t="s">
        <v>103</v>
      </c>
      <c r="C36" t="s">
        <v>104</v>
      </c>
      <c r="D36" t="s">
        <v>771</v>
      </c>
      <c r="E36" t="s">
        <v>1032</v>
      </c>
      <c r="F36">
        <v>975</v>
      </c>
      <c r="G36" t="s">
        <v>1216</v>
      </c>
      <c r="I36" s="2" t="s">
        <v>1051</v>
      </c>
      <c r="J36" s="2">
        <v>124</v>
      </c>
      <c r="K36" s="3" t="s">
        <v>1052</v>
      </c>
      <c r="N36" s="5" t="s">
        <v>1387</v>
      </c>
      <c r="O36" s="5" t="s">
        <v>1806</v>
      </c>
      <c r="P36" t="s">
        <v>1727</v>
      </c>
    </row>
    <row r="37" spans="1:16" x14ac:dyDescent="0.3">
      <c r="A37" t="s">
        <v>105</v>
      </c>
      <c r="B37" t="s">
        <v>106</v>
      </c>
      <c r="C37" t="s">
        <v>107</v>
      </c>
      <c r="D37" t="s">
        <v>772</v>
      </c>
      <c r="E37" t="s">
        <v>1211</v>
      </c>
      <c r="F37">
        <v>952</v>
      </c>
      <c r="G37" t="s">
        <v>1314</v>
      </c>
      <c r="I37" s="2" t="s">
        <v>1053</v>
      </c>
      <c r="J37" s="2">
        <v>976</v>
      </c>
      <c r="K37" s="3" t="s">
        <v>1054</v>
      </c>
      <c r="N37" s="5" t="s">
        <v>1388</v>
      </c>
      <c r="O37" s="5" t="s">
        <v>1774</v>
      </c>
      <c r="P37" t="s">
        <v>1695</v>
      </c>
    </row>
    <row r="38" spans="1:16" x14ac:dyDescent="0.3">
      <c r="A38" t="s">
        <v>108</v>
      </c>
      <c r="B38" t="s">
        <v>109</v>
      </c>
      <c r="C38" t="s">
        <v>110</v>
      </c>
      <c r="D38" t="s">
        <v>773</v>
      </c>
      <c r="E38" t="s">
        <v>1035</v>
      </c>
      <c r="F38">
        <v>108</v>
      </c>
      <c r="G38" t="s">
        <v>1036</v>
      </c>
      <c r="I38" s="2" t="s">
        <v>1055</v>
      </c>
      <c r="J38" s="2">
        <v>756</v>
      </c>
      <c r="K38" s="3" t="s">
        <v>1056</v>
      </c>
      <c r="N38" s="5" t="s">
        <v>1389</v>
      </c>
      <c r="O38" s="5" t="s">
        <v>1765</v>
      </c>
      <c r="P38" t="s">
        <v>1686</v>
      </c>
    </row>
    <row r="39" spans="1:16" x14ac:dyDescent="0.3">
      <c r="A39" t="s">
        <v>111</v>
      </c>
      <c r="B39" t="s">
        <v>112</v>
      </c>
      <c r="C39" t="s">
        <v>113</v>
      </c>
      <c r="D39" t="s">
        <v>774</v>
      </c>
      <c r="E39" t="s">
        <v>1118</v>
      </c>
      <c r="F39">
        <v>116</v>
      </c>
      <c r="G39" t="s">
        <v>1248</v>
      </c>
      <c r="I39" s="2" t="s">
        <v>1057</v>
      </c>
      <c r="J39" s="2">
        <v>990</v>
      </c>
      <c r="K39" s="3" t="s">
        <v>1221</v>
      </c>
      <c r="N39" s="5" t="s">
        <v>1390</v>
      </c>
      <c r="O39" s="5" t="s">
        <v>1789</v>
      </c>
      <c r="P39" t="s">
        <v>1710</v>
      </c>
    </row>
    <row r="40" spans="1:16" x14ac:dyDescent="0.3">
      <c r="A40" t="s">
        <v>114</v>
      </c>
      <c r="B40" t="s">
        <v>115</v>
      </c>
      <c r="C40" t="s">
        <v>116</v>
      </c>
      <c r="D40" t="s">
        <v>775</v>
      </c>
      <c r="E40" t="s">
        <v>1208</v>
      </c>
      <c r="F40">
        <v>950</v>
      </c>
      <c r="G40" t="s">
        <v>1320</v>
      </c>
      <c r="I40" s="2" t="s">
        <v>1222</v>
      </c>
      <c r="J40" s="2">
        <v>0</v>
      </c>
      <c r="K40" s="3" t="s">
        <v>1223</v>
      </c>
      <c r="N40" s="5" t="s">
        <v>1391</v>
      </c>
      <c r="O40" s="5" t="s">
        <v>1833</v>
      </c>
      <c r="P40" t="s">
        <v>1755</v>
      </c>
    </row>
    <row r="41" spans="1:16" x14ac:dyDescent="0.3">
      <c r="A41" t="s">
        <v>117</v>
      </c>
      <c r="B41" t="s">
        <v>118</v>
      </c>
      <c r="C41" t="s">
        <v>119</v>
      </c>
      <c r="D41" t="s">
        <v>776</v>
      </c>
      <c r="E41" t="s">
        <v>1051</v>
      </c>
      <c r="F41">
        <v>124</v>
      </c>
      <c r="G41" t="s">
        <v>1052</v>
      </c>
      <c r="I41" s="2" t="s">
        <v>1058</v>
      </c>
      <c r="J41" s="2">
        <v>170</v>
      </c>
      <c r="K41" s="3" t="s">
        <v>1059</v>
      </c>
      <c r="N41" s="5" t="s">
        <v>1392</v>
      </c>
      <c r="O41" s="5" t="s">
        <v>1829</v>
      </c>
      <c r="P41" t="s">
        <v>1751</v>
      </c>
    </row>
    <row r="42" spans="1:16" x14ac:dyDescent="0.3">
      <c r="A42" t="s">
        <v>120</v>
      </c>
      <c r="B42" t="s">
        <v>121</v>
      </c>
      <c r="C42" t="s">
        <v>122</v>
      </c>
      <c r="D42" t="s">
        <v>777</v>
      </c>
      <c r="E42" t="s">
        <v>1063</v>
      </c>
      <c r="F42">
        <v>132</v>
      </c>
      <c r="G42" t="s">
        <v>1225</v>
      </c>
      <c r="I42" s="2" t="s">
        <v>1060</v>
      </c>
      <c r="J42" s="2">
        <v>188</v>
      </c>
      <c r="K42" s="3" t="s">
        <v>1061</v>
      </c>
      <c r="N42" s="5" t="s">
        <v>1393</v>
      </c>
      <c r="O42" s="5" t="s">
        <v>1771</v>
      </c>
      <c r="P42" t="s">
        <v>1692</v>
      </c>
    </row>
    <row r="43" spans="1:16" x14ac:dyDescent="0.3">
      <c r="A43" t="s">
        <v>123</v>
      </c>
      <c r="B43" t="s">
        <v>124</v>
      </c>
      <c r="C43" t="s">
        <v>125</v>
      </c>
      <c r="D43" t="s">
        <v>778</v>
      </c>
      <c r="E43" t="s">
        <v>1123</v>
      </c>
      <c r="F43">
        <v>136</v>
      </c>
      <c r="G43" t="s">
        <v>1253</v>
      </c>
      <c r="I43" s="2" t="s">
        <v>1062</v>
      </c>
      <c r="J43" s="2">
        <v>931</v>
      </c>
      <c r="K43" s="3" t="s">
        <v>1224</v>
      </c>
      <c r="N43" s="5" t="s">
        <v>1394</v>
      </c>
      <c r="O43" s="5" t="s">
        <v>1831</v>
      </c>
      <c r="P43" t="s">
        <v>1753</v>
      </c>
    </row>
    <row r="44" spans="1:16" x14ac:dyDescent="0.3">
      <c r="A44" t="s">
        <v>126</v>
      </c>
      <c r="B44" t="s">
        <v>127</v>
      </c>
      <c r="C44" t="s">
        <v>128</v>
      </c>
      <c r="D44" t="s">
        <v>779</v>
      </c>
      <c r="E44" t="s">
        <v>1208</v>
      </c>
      <c r="F44">
        <v>950</v>
      </c>
      <c r="G44" t="s">
        <v>1320</v>
      </c>
      <c r="I44" s="2" t="s">
        <v>1063</v>
      </c>
      <c r="J44" s="2">
        <v>132</v>
      </c>
      <c r="K44" s="3" t="s">
        <v>1225</v>
      </c>
      <c r="N44" s="5" t="s">
        <v>1395</v>
      </c>
      <c r="O44" s="5" t="s">
        <v>1832</v>
      </c>
      <c r="P44" t="s">
        <v>1754</v>
      </c>
    </row>
    <row r="45" spans="1:16" x14ac:dyDescent="0.3">
      <c r="A45" t="s">
        <v>129</v>
      </c>
      <c r="B45" t="s">
        <v>130</v>
      </c>
      <c r="C45" t="s">
        <v>131</v>
      </c>
      <c r="D45" t="s">
        <v>780</v>
      </c>
      <c r="E45" t="s">
        <v>1208</v>
      </c>
      <c r="F45">
        <v>950</v>
      </c>
      <c r="G45" t="s">
        <v>1320</v>
      </c>
      <c r="I45" s="2" t="s">
        <v>1064</v>
      </c>
      <c r="J45" s="2">
        <v>203</v>
      </c>
      <c r="K45" s="3" t="s">
        <v>1065</v>
      </c>
      <c r="N45" s="5" t="s">
        <v>1396</v>
      </c>
      <c r="O45" s="5" t="s">
        <v>1796</v>
      </c>
      <c r="P45" t="s">
        <v>1717</v>
      </c>
    </row>
    <row r="46" spans="1:16" x14ac:dyDescent="0.3">
      <c r="A46" t="s">
        <v>132</v>
      </c>
      <c r="B46" t="s">
        <v>133</v>
      </c>
      <c r="C46" t="s">
        <v>134</v>
      </c>
      <c r="D46" t="s">
        <v>781</v>
      </c>
      <c r="E46" t="s">
        <v>1057</v>
      </c>
      <c r="F46">
        <v>990</v>
      </c>
      <c r="G46" t="s">
        <v>1221</v>
      </c>
      <c r="I46" s="2" t="s">
        <v>1066</v>
      </c>
      <c r="J46" s="2">
        <v>262</v>
      </c>
      <c r="K46" s="3" t="s">
        <v>1067</v>
      </c>
      <c r="N46" s="5" t="s">
        <v>1397</v>
      </c>
      <c r="O46" s="5" t="s">
        <v>1830</v>
      </c>
      <c r="P46" t="s">
        <v>1752</v>
      </c>
    </row>
    <row r="47" spans="1:16" x14ac:dyDescent="0.3">
      <c r="A47" t="s">
        <v>135</v>
      </c>
      <c r="B47" t="s">
        <v>136</v>
      </c>
      <c r="C47" t="s">
        <v>137</v>
      </c>
      <c r="D47" t="s">
        <v>782</v>
      </c>
      <c r="E47" t="s">
        <v>1222</v>
      </c>
      <c r="F47">
        <v>0</v>
      </c>
      <c r="G47" t="s">
        <v>1223</v>
      </c>
      <c r="I47" s="2" t="s">
        <v>1068</v>
      </c>
      <c r="J47" s="2">
        <v>208</v>
      </c>
      <c r="K47" s="3" t="s">
        <v>1069</v>
      </c>
      <c r="N47" s="5" t="s">
        <v>1398</v>
      </c>
      <c r="O47" s="5" t="s">
        <v>1958</v>
      </c>
      <c r="P47" t="s">
        <v>1728</v>
      </c>
    </row>
    <row r="48" spans="1:16" x14ac:dyDescent="0.3">
      <c r="A48" t="s">
        <v>142</v>
      </c>
      <c r="B48" t="s">
        <v>143</v>
      </c>
      <c r="C48" t="s">
        <v>144</v>
      </c>
      <c r="D48" t="s">
        <v>785</v>
      </c>
      <c r="E48" t="s">
        <v>1021</v>
      </c>
      <c r="F48">
        <v>36</v>
      </c>
      <c r="G48" t="s">
        <v>1022</v>
      </c>
      <c r="I48" s="2" t="s">
        <v>1070</v>
      </c>
      <c r="J48" s="2">
        <v>214</v>
      </c>
      <c r="K48" s="3" t="s">
        <v>1071</v>
      </c>
      <c r="N48" s="5" t="s">
        <v>1399</v>
      </c>
      <c r="O48" s="5" t="s">
        <v>1817</v>
      </c>
      <c r="P48" t="s">
        <v>1739</v>
      </c>
    </row>
    <row r="49" spans="1:16" x14ac:dyDescent="0.3">
      <c r="A49" t="s">
        <v>145</v>
      </c>
      <c r="B49" t="s">
        <v>146</v>
      </c>
      <c r="C49" t="s">
        <v>147</v>
      </c>
      <c r="D49" t="s">
        <v>786</v>
      </c>
      <c r="E49" t="s">
        <v>1021</v>
      </c>
      <c r="F49">
        <v>36</v>
      </c>
      <c r="G49" t="s">
        <v>1022</v>
      </c>
      <c r="I49" s="2" t="s">
        <v>1072</v>
      </c>
      <c r="J49" s="2">
        <v>12</v>
      </c>
      <c r="K49" s="3" t="s">
        <v>1073</v>
      </c>
      <c r="N49" s="5" t="s">
        <v>1400</v>
      </c>
      <c r="O49" s="5" t="s">
        <v>1807</v>
      </c>
      <c r="P49" t="s">
        <v>1729</v>
      </c>
    </row>
    <row r="50" spans="1:16" x14ac:dyDescent="0.3">
      <c r="A50" t="s">
        <v>148</v>
      </c>
      <c r="B50" t="s">
        <v>149</v>
      </c>
      <c r="C50" t="s">
        <v>150</v>
      </c>
      <c r="D50" t="s">
        <v>787</v>
      </c>
      <c r="E50" t="s">
        <v>1058</v>
      </c>
      <c r="F50">
        <v>170</v>
      </c>
      <c r="G50" t="s">
        <v>1059</v>
      </c>
      <c r="I50" s="2" t="s">
        <v>1074</v>
      </c>
      <c r="J50" s="2">
        <v>818</v>
      </c>
      <c r="K50" s="3" t="s">
        <v>1075</v>
      </c>
      <c r="N50" s="5" t="s">
        <v>1401</v>
      </c>
      <c r="O50" s="5" t="s">
        <v>1784</v>
      </c>
      <c r="P50" t="s">
        <v>1705</v>
      </c>
    </row>
    <row r="51" spans="1:16" x14ac:dyDescent="0.3">
      <c r="A51" t="s">
        <v>151</v>
      </c>
      <c r="B51" t="s">
        <v>152</v>
      </c>
      <c r="C51" t="s">
        <v>153</v>
      </c>
      <c r="D51" t="s">
        <v>788</v>
      </c>
      <c r="E51" t="s">
        <v>1119</v>
      </c>
      <c r="F51">
        <v>174</v>
      </c>
      <c r="G51" t="s">
        <v>1249</v>
      </c>
      <c r="I51" s="2" t="s">
        <v>1076</v>
      </c>
      <c r="J51" s="2">
        <v>232</v>
      </c>
      <c r="K51" s="3" t="s">
        <v>1077</v>
      </c>
      <c r="N51" s="5" t="s">
        <v>1402</v>
      </c>
      <c r="O51" s="5" t="s">
        <v>1825</v>
      </c>
      <c r="P51" t="s">
        <v>1747</v>
      </c>
    </row>
    <row r="52" spans="1:16" x14ac:dyDescent="0.3">
      <c r="A52" t="s">
        <v>158</v>
      </c>
      <c r="B52" t="s">
        <v>159</v>
      </c>
      <c r="C52" t="s">
        <v>160</v>
      </c>
      <c r="D52" t="s">
        <v>791</v>
      </c>
      <c r="E52" t="s">
        <v>1060</v>
      </c>
      <c r="F52">
        <v>188</v>
      </c>
      <c r="G52" t="s">
        <v>1061</v>
      </c>
      <c r="I52" s="2" t="s">
        <v>1078</v>
      </c>
      <c r="J52" s="2">
        <v>230</v>
      </c>
      <c r="K52" s="3" t="s">
        <v>1079</v>
      </c>
      <c r="N52" s="5" t="s">
        <v>1403</v>
      </c>
      <c r="O52" s="5" t="s">
        <v>1767</v>
      </c>
      <c r="P52" t="s">
        <v>1688</v>
      </c>
    </row>
    <row r="53" spans="1:16" x14ac:dyDescent="0.3">
      <c r="A53" t="s">
        <v>724</v>
      </c>
      <c r="B53" t="s">
        <v>161</v>
      </c>
      <c r="C53" t="s">
        <v>162</v>
      </c>
      <c r="D53" t="s">
        <v>792</v>
      </c>
      <c r="E53" t="s">
        <v>1211</v>
      </c>
      <c r="F53">
        <v>952</v>
      </c>
      <c r="G53" t="s">
        <v>1314</v>
      </c>
      <c r="I53" s="2" t="s">
        <v>1080</v>
      </c>
      <c r="J53" s="2">
        <v>978</v>
      </c>
      <c r="K53" s="3" t="s">
        <v>1081</v>
      </c>
      <c r="N53" s="5" t="s">
        <v>1404</v>
      </c>
      <c r="O53" s="5" t="s">
        <v>1809</v>
      </c>
      <c r="P53" t="s">
        <v>1731</v>
      </c>
    </row>
    <row r="54" spans="1:16" x14ac:dyDescent="0.3">
      <c r="A54" t="s">
        <v>163</v>
      </c>
      <c r="B54" t="s">
        <v>164</v>
      </c>
      <c r="C54" t="s">
        <v>165</v>
      </c>
      <c r="D54" t="s">
        <v>793</v>
      </c>
      <c r="E54" t="s">
        <v>1102</v>
      </c>
      <c r="F54">
        <v>191</v>
      </c>
      <c r="G54" t="s">
        <v>1232</v>
      </c>
      <c r="I54" s="2" t="s">
        <v>1082</v>
      </c>
      <c r="J54" s="2">
        <v>242</v>
      </c>
      <c r="K54" s="3" t="s">
        <v>1226</v>
      </c>
      <c r="N54" s="5" t="s">
        <v>1405</v>
      </c>
      <c r="O54" s="5" t="s">
        <v>1772</v>
      </c>
      <c r="P54" t="s">
        <v>1693</v>
      </c>
    </row>
    <row r="55" spans="1:16" x14ac:dyDescent="0.3">
      <c r="A55" t="s">
        <v>166</v>
      </c>
      <c r="B55" t="s">
        <v>167</v>
      </c>
      <c r="C55" t="s">
        <v>168</v>
      </c>
      <c r="D55" t="s">
        <v>794</v>
      </c>
      <c r="E55" t="s">
        <v>1062</v>
      </c>
      <c r="F55">
        <v>931</v>
      </c>
      <c r="G55" t="s">
        <v>1224</v>
      </c>
      <c r="I55" s="2" t="s">
        <v>1083</v>
      </c>
      <c r="J55" s="2">
        <v>238</v>
      </c>
      <c r="K55" s="3" t="s">
        <v>1084</v>
      </c>
      <c r="N55" s="5" t="s">
        <v>1406</v>
      </c>
      <c r="O55" s="5" t="s">
        <v>1790</v>
      </c>
      <c r="P55" t="s">
        <v>1711</v>
      </c>
    </row>
    <row r="56" spans="1:16" x14ac:dyDescent="0.3">
      <c r="A56" t="s">
        <v>169</v>
      </c>
      <c r="B56" t="s">
        <v>170</v>
      </c>
      <c r="C56" t="s">
        <v>171</v>
      </c>
      <c r="D56" t="s">
        <v>795</v>
      </c>
      <c r="E56" t="s">
        <v>1080</v>
      </c>
      <c r="F56">
        <v>978</v>
      </c>
      <c r="G56" t="s">
        <v>1081</v>
      </c>
      <c r="I56" s="2" t="s">
        <v>1085</v>
      </c>
      <c r="J56" s="2">
        <v>826</v>
      </c>
      <c r="K56" s="3" t="s">
        <v>1086</v>
      </c>
      <c r="N56" s="5" t="s">
        <v>1407</v>
      </c>
      <c r="O56" s="5" t="s">
        <v>1810</v>
      </c>
      <c r="P56" t="s">
        <v>1732</v>
      </c>
    </row>
    <row r="57" spans="1:16" x14ac:dyDescent="0.3">
      <c r="A57" t="s">
        <v>172</v>
      </c>
      <c r="B57" t="s">
        <v>173</v>
      </c>
      <c r="C57" t="s">
        <v>174</v>
      </c>
      <c r="D57" t="s">
        <v>796</v>
      </c>
      <c r="E57" t="s">
        <v>1064</v>
      </c>
      <c r="F57">
        <v>203</v>
      </c>
      <c r="G57" t="s">
        <v>1065</v>
      </c>
      <c r="I57" s="2" t="s">
        <v>1087</v>
      </c>
      <c r="J57" s="2">
        <v>981</v>
      </c>
      <c r="K57" s="3" t="s">
        <v>1088</v>
      </c>
      <c r="N57" s="5" t="s">
        <v>1408</v>
      </c>
      <c r="O57" s="5" t="s">
        <v>1775</v>
      </c>
      <c r="P57" t="s">
        <v>1696</v>
      </c>
    </row>
    <row r="58" spans="1:16" x14ac:dyDescent="0.3">
      <c r="A58" t="s">
        <v>721</v>
      </c>
      <c r="B58" t="s">
        <v>156</v>
      </c>
      <c r="C58" t="s">
        <v>157</v>
      </c>
      <c r="D58" t="s">
        <v>790</v>
      </c>
      <c r="E58" t="s">
        <v>1053</v>
      </c>
      <c r="F58">
        <v>976</v>
      </c>
      <c r="G58" t="s">
        <v>1054</v>
      </c>
      <c r="I58" s="2" t="s">
        <v>1227</v>
      </c>
      <c r="J58" s="2">
        <v>0</v>
      </c>
      <c r="K58" s="3" t="s">
        <v>1228</v>
      </c>
      <c r="N58" s="5" t="s">
        <v>1409</v>
      </c>
      <c r="O58" s="5" t="s">
        <v>1773</v>
      </c>
      <c r="P58" t="s">
        <v>1694</v>
      </c>
    </row>
    <row r="59" spans="1:16" x14ac:dyDescent="0.3">
      <c r="A59" t="s">
        <v>175</v>
      </c>
      <c r="B59" t="s">
        <v>176</v>
      </c>
      <c r="C59" t="s">
        <v>177</v>
      </c>
      <c r="D59" t="s">
        <v>797</v>
      </c>
      <c r="E59" t="s">
        <v>1068</v>
      </c>
      <c r="F59">
        <v>208</v>
      </c>
      <c r="G59" t="s">
        <v>1069</v>
      </c>
      <c r="I59" s="2" t="s">
        <v>1089</v>
      </c>
      <c r="J59" s="2">
        <v>936</v>
      </c>
      <c r="K59" s="3" t="s">
        <v>1090</v>
      </c>
      <c r="N59" s="5" t="s">
        <v>1410</v>
      </c>
      <c r="O59" s="5" t="s">
        <v>1828</v>
      </c>
      <c r="P59" t="s">
        <v>1750</v>
      </c>
    </row>
    <row r="60" spans="1:16" x14ac:dyDescent="0.3">
      <c r="A60" t="s">
        <v>178</v>
      </c>
      <c r="B60" t="s">
        <v>179</v>
      </c>
      <c r="C60" t="s">
        <v>180</v>
      </c>
      <c r="D60" t="s">
        <v>798</v>
      </c>
      <c r="E60" t="s">
        <v>1066</v>
      </c>
      <c r="F60">
        <v>262</v>
      </c>
      <c r="G60" t="s">
        <v>1067</v>
      </c>
      <c r="I60" s="2" t="s">
        <v>1091</v>
      </c>
      <c r="J60" s="2">
        <v>292</v>
      </c>
      <c r="K60" s="3" t="s">
        <v>1092</v>
      </c>
      <c r="N60" s="5" t="s">
        <v>1411</v>
      </c>
      <c r="O60" s="5" t="s">
        <v>1818</v>
      </c>
      <c r="P60" t="s">
        <v>1740</v>
      </c>
    </row>
    <row r="61" spans="1:16" x14ac:dyDescent="0.3">
      <c r="A61" t="s">
        <v>181</v>
      </c>
      <c r="B61" t="s">
        <v>182</v>
      </c>
      <c r="C61" t="s">
        <v>183</v>
      </c>
      <c r="D61" t="s">
        <v>799</v>
      </c>
      <c r="E61" t="s">
        <v>1209</v>
      </c>
      <c r="F61">
        <v>951</v>
      </c>
      <c r="G61" t="s">
        <v>1210</v>
      </c>
      <c r="I61" s="2" t="s">
        <v>1093</v>
      </c>
      <c r="J61" s="2">
        <v>270</v>
      </c>
      <c r="K61" s="3" t="s">
        <v>1094</v>
      </c>
      <c r="N61" s="5" t="s">
        <v>1412</v>
      </c>
      <c r="O61" s="5" t="s">
        <v>1815</v>
      </c>
      <c r="P61" t="s">
        <v>1737</v>
      </c>
    </row>
    <row r="62" spans="1:16" x14ac:dyDescent="0.3">
      <c r="A62" t="s">
        <v>184</v>
      </c>
      <c r="B62" t="s">
        <v>185</v>
      </c>
      <c r="C62" t="s">
        <v>186</v>
      </c>
      <c r="D62" t="s">
        <v>800</v>
      </c>
      <c r="E62" t="s">
        <v>1070</v>
      </c>
      <c r="F62">
        <v>214</v>
      </c>
      <c r="G62" t="s">
        <v>1071</v>
      </c>
      <c r="I62" s="2" t="s">
        <v>1095</v>
      </c>
      <c r="J62" s="2">
        <v>324</v>
      </c>
      <c r="K62" s="3" t="s">
        <v>1096</v>
      </c>
      <c r="N62" s="5" t="s">
        <v>1413</v>
      </c>
      <c r="O62" s="5" t="s">
        <v>1777</v>
      </c>
      <c r="P62" t="s">
        <v>1698</v>
      </c>
    </row>
    <row r="63" spans="1:16" x14ac:dyDescent="0.3">
      <c r="A63" t="s">
        <v>187</v>
      </c>
      <c r="B63" t="s">
        <v>188</v>
      </c>
      <c r="C63" t="s">
        <v>189</v>
      </c>
      <c r="D63" t="s">
        <v>801</v>
      </c>
      <c r="E63" t="s">
        <v>1199</v>
      </c>
      <c r="F63">
        <v>840</v>
      </c>
      <c r="G63" t="s">
        <v>1200</v>
      </c>
      <c r="I63" s="2" t="s">
        <v>1097</v>
      </c>
      <c r="J63" s="2">
        <v>320</v>
      </c>
      <c r="K63" s="3" t="s">
        <v>1098</v>
      </c>
      <c r="N63" s="5" t="s">
        <v>1414</v>
      </c>
      <c r="O63" s="5" t="s">
        <v>1814</v>
      </c>
      <c r="P63" t="s">
        <v>1736</v>
      </c>
    </row>
    <row r="64" spans="1:16" x14ac:dyDescent="0.3">
      <c r="A64" t="s">
        <v>190</v>
      </c>
      <c r="B64" t="s">
        <v>191</v>
      </c>
      <c r="C64" t="s">
        <v>192</v>
      </c>
      <c r="D64" t="s">
        <v>802</v>
      </c>
      <c r="E64" t="s">
        <v>1074</v>
      </c>
      <c r="F64">
        <v>818</v>
      </c>
      <c r="G64" t="s">
        <v>1075</v>
      </c>
      <c r="I64" s="2" t="s">
        <v>1099</v>
      </c>
      <c r="J64" s="2">
        <v>328</v>
      </c>
      <c r="K64" s="3" t="s">
        <v>1229</v>
      </c>
      <c r="N64" s="5" t="s">
        <v>1415</v>
      </c>
      <c r="O64" s="5" t="s">
        <v>1801</v>
      </c>
      <c r="P64" t="s">
        <v>1722</v>
      </c>
    </row>
    <row r="65" spans="1:16" x14ac:dyDescent="0.3">
      <c r="A65" t="s">
        <v>193</v>
      </c>
      <c r="B65" t="s">
        <v>194</v>
      </c>
      <c r="C65" t="s">
        <v>195</v>
      </c>
      <c r="D65" t="s">
        <v>803</v>
      </c>
      <c r="E65" t="s">
        <v>1199</v>
      </c>
      <c r="F65">
        <v>840</v>
      </c>
      <c r="G65" t="s">
        <v>1200</v>
      </c>
      <c r="I65" s="2" t="s">
        <v>1100</v>
      </c>
      <c r="J65" s="2">
        <v>344</v>
      </c>
      <c r="K65" s="3" t="s">
        <v>1230</v>
      </c>
      <c r="N65" s="5" t="s">
        <v>1416</v>
      </c>
      <c r="O65" s="5" t="s">
        <v>1813</v>
      </c>
      <c r="P65" t="s">
        <v>1735</v>
      </c>
    </row>
    <row r="66" spans="1:16" x14ac:dyDescent="0.3">
      <c r="A66" t="s">
        <v>196</v>
      </c>
      <c r="B66" t="s">
        <v>197</v>
      </c>
      <c r="C66" t="s">
        <v>198</v>
      </c>
      <c r="D66" t="s">
        <v>804</v>
      </c>
      <c r="E66" t="s">
        <v>1208</v>
      </c>
      <c r="F66">
        <v>950</v>
      </c>
      <c r="G66" t="s">
        <v>1320</v>
      </c>
      <c r="I66" s="2" t="s">
        <v>1101</v>
      </c>
      <c r="J66" s="2">
        <v>340</v>
      </c>
      <c r="K66" s="3" t="s">
        <v>1231</v>
      </c>
      <c r="N66" s="5" t="s">
        <v>1417</v>
      </c>
      <c r="O66" s="5" t="s">
        <v>1812</v>
      </c>
      <c r="P66" t="s">
        <v>1734</v>
      </c>
    </row>
    <row r="67" spans="1:16" x14ac:dyDescent="0.3">
      <c r="A67" t="s">
        <v>199</v>
      </c>
      <c r="B67" t="s">
        <v>200</v>
      </c>
      <c r="C67" t="s">
        <v>201</v>
      </c>
      <c r="D67" t="s">
        <v>805</v>
      </c>
      <c r="E67" t="s">
        <v>1076</v>
      </c>
      <c r="F67">
        <v>232</v>
      </c>
      <c r="G67" t="s">
        <v>1077</v>
      </c>
      <c r="I67" s="2" t="s">
        <v>1102</v>
      </c>
      <c r="J67" s="2">
        <v>191</v>
      </c>
      <c r="K67" s="3" t="s">
        <v>1232</v>
      </c>
      <c r="N67" s="5" t="s">
        <v>1418</v>
      </c>
      <c r="O67" s="5" t="s">
        <v>1768</v>
      </c>
      <c r="P67" t="s">
        <v>1689</v>
      </c>
    </row>
    <row r="68" spans="1:16" x14ac:dyDescent="0.3">
      <c r="A68" t="s">
        <v>202</v>
      </c>
      <c r="B68" t="s">
        <v>203</v>
      </c>
      <c r="C68" t="s">
        <v>204</v>
      </c>
      <c r="D68" t="s">
        <v>806</v>
      </c>
      <c r="E68" t="s">
        <v>1080</v>
      </c>
      <c r="F68">
        <v>978</v>
      </c>
      <c r="G68" t="s">
        <v>1081</v>
      </c>
      <c r="I68" s="2" t="s">
        <v>1103</v>
      </c>
      <c r="J68" s="2">
        <v>332</v>
      </c>
      <c r="K68" s="3" t="s">
        <v>1233</v>
      </c>
      <c r="N68" s="5" t="s">
        <v>1419</v>
      </c>
      <c r="O68" s="5" t="s">
        <v>1769</v>
      </c>
      <c r="P68" t="s">
        <v>1690</v>
      </c>
    </row>
    <row r="69" spans="1:16" x14ac:dyDescent="0.3">
      <c r="A69" t="s">
        <v>734</v>
      </c>
      <c r="B69" t="s">
        <v>619</v>
      </c>
      <c r="C69" t="s">
        <v>620</v>
      </c>
      <c r="D69" t="s">
        <v>948</v>
      </c>
      <c r="E69" t="s">
        <v>1182</v>
      </c>
      <c r="F69">
        <v>748</v>
      </c>
      <c r="G69" t="s">
        <v>1300</v>
      </c>
      <c r="I69" s="2" t="s">
        <v>1104</v>
      </c>
      <c r="J69" s="2">
        <v>348</v>
      </c>
      <c r="K69" s="3" t="s">
        <v>1234</v>
      </c>
      <c r="N69" s="5" t="s">
        <v>1420</v>
      </c>
      <c r="O69" s="5" t="s">
        <v>1780</v>
      </c>
      <c r="P69" t="s">
        <v>1701</v>
      </c>
    </row>
    <row r="70" spans="1:16" x14ac:dyDescent="0.3">
      <c r="A70" t="s">
        <v>205</v>
      </c>
      <c r="B70" t="s">
        <v>206</v>
      </c>
      <c r="C70" t="s">
        <v>207</v>
      </c>
      <c r="D70" t="s">
        <v>807</v>
      </c>
      <c r="E70" t="s">
        <v>1078</v>
      </c>
      <c r="F70">
        <v>230</v>
      </c>
      <c r="G70" t="s">
        <v>1079</v>
      </c>
      <c r="I70" s="2" t="s">
        <v>1105</v>
      </c>
      <c r="J70" s="2">
        <v>360</v>
      </c>
      <c r="K70" s="3" t="s">
        <v>1235</v>
      </c>
      <c r="N70" s="5" t="s">
        <v>1421</v>
      </c>
      <c r="O70" s="5" t="s">
        <v>1778</v>
      </c>
      <c r="P70" t="s">
        <v>1699</v>
      </c>
    </row>
    <row r="71" spans="1:16" x14ac:dyDescent="0.3">
      <c r="A71" t="s">
        <v>725</v>
      </c>
      <c r="B71" t="s">
        <v>208</v>
      </c>
      <c r="C71" t="s">
        <v>209</v>
      </c>
      <c r="D71" t="s">
        <v>808</v>
      </c>
      <c r="E71" t="s">
        <v>1083</v>
      </c>
      <c r="F71">
        <v>238</v>
      </c>
      <c r="G71" t="s">
        <v>1084</v>
      </c>
      <c r="I71" s="2" t="s">
        <v>1106</v>
      </c>
      <c r="J71" s="2">
        <v>376</v>
      </c>
      <c r="K71" s="3" t="s">
        <v>1236</v>
      </c>
      <c r="N71" s="5" t="s">
        <v>1422</v>
      </c>
      <c r="O71" s="5" t="s">
        <v>1824</v>
      </c>
      <c r="P71" t="s">
        <v>1746</v>
      </c>
    </row>
    <row r="72" spans="1:16" x14ac:dyDescent="0.3">
      <c r="A72" t="s">
        <v>210</v>
      </c>
      <c r="B72" t="s">
        <v>211</v>
      </c>
      <c r="C72" t="s">
        <v>212</v>
      </c>
      <c r="D72" t="s">
        <v>809</v>
      </c>
      <c r="E72" t="s">
        <v>1068</v>
      </c>
      <c r="F72">
        <v>208</v>
      </c>
      <c r="G72" t="s">
        <v>1069</v>
      </c>
      <c r="I72" s="2" t="s">
        <v>1237</v>
      </c>
      <c r="J72" s="2">
        <v>0</v>
      </c>
      <c r="K72" s="3" t="s">
        <v>1238</v>
      </c>
      <c r="N72" s="5" t="s">
        <v>1423</v>
      </c>
      <c r="O72" s="5" t="s">
        <v>1782</v>
      </c>
      <c r="P72" t="s">
        <v>1703</v>
      </c>
    </row>
    <row r="73" spans="1:16" x14ac:dyDescent="0.3">
      <c r="A73" t="s">
        <v>213</v>
      </c>
      <c r="B73" t="s">
        <v>214</v>
      </c>
      <c r="C73" t="s">
        <v>215</v>
      </c>
      <c r="D73" t="s">
        <v>810</v>
      </c>
      <c r="E73" t="s">
        <v>1082</v>
      </c>
      <c r="F73">
        <v>242</v>
      </c>
      <c r="G73" t="s">
        <v>1226</v>
      </c>
      <c r="I73" s="2" t="s">
        <v>1107</v>
      </c>
      <c r="J73" s="2">
        <v>356</v>
      </c>
      <c r="K73" s="3" t="s">
        <v>1239</v>
      </c>
      <c r="N73" s="5">
        <v>7103</v>
      </c>
      <c r="O73" s="5" t="s">
        <v>1959</v>
      </c>
      <c r="P73" s="5" t="s">
        <v>1960</v>
      </c>
    </row>
    <row r="74" spans="1:16" x14ac:dyDescent="0.3">
      <c r="A74" t="s">
        <v>216</v>
      </c>
      <c r="B74" t="s">
        <v>217</v>
      </c>
      <c r="C74" t="s">
        <v>218</v>
      </c>
      <c r="D74" t="s">
        <v>811</v>
      </c>
      <c r="E74" t="s">
        <v>1080</v>
      </c>
      <c r="F74">
        <v>978</v>
      </c>
      <c r="G74" t="s">
        <v>1081</v>
      </c>
      <c r="I74" s="2" t="s">
        <v>1108</v>
      </c>
      <c r="J74" s="2">
        <v>368</v>
      </c>
      <c r="K74" s="3" t="s">
        <v>1109</v>
      </c>
      <c r="N74" s="225">
        <v>7202</v>
      </c>
      <c r="O74" t="s">
        <v>1961</v>
      </c>
      <c r="P74" t="s">
        <v>1962</v>
      </c>
    </row>
    <row r="75" spans="1:16" x14ac:dyDescent="0.3">
      <c r="A75" t="s">
        <v>219</v>
      </c>
      <c r="B75" t="s">
        <v>220</v>
      </c>
      <c r="C75" t="s">
        <v>221</v>
      </c>
      <c r="D75" t="s">
        <v>812</v>
      </c>
      <c r="E75" t="s">
        <v>1080</v>
      </c>
      <c r="F75">
        <v>978</v>
      </c>
      <c r="G75" t="s">
        <v>1081</v>
      </c>
      <c r="I75" s="2" t="s">
        <v>1110</v>
      </c>
      <c r="J75" s="2">
        <v>364</v>
      </c>
      <c r="K75" s="3" t="s">
        <v>1240</v>
      </c>
    </row>
    <row r="76" spans="1:16" x14ac:dyDescent="0.3">
      <c r="A76" t="s">
        <v>222</v>
      </c>
      <c r="B76" t="s">
        <v>223</v>
      </c>
      <c r="C76" t="s">
        <v>224</v>
      </c>
      <c r="D76" t="s">
        <v>813</v>
      </c>
      <c r="E76" t="s">
        <v>1080</v>
      </c>
      <c r="F76">
        <v>978</v>
      </c>
      <c r="G76" t="s">
        <v>1081</v>
      </c>
      <c r="I76" s="2" t="s">
        <v>1111</v>
      </c>
      <c r="J76" s="2">
        <v>352</v>
      </c>
      <c r="K76" s="3" t="s">
        <v>1112</v>
      </c>
    </row>
    <row r="77" spans="1:16" x14ac:dyDescent="0.3">
      <c r="A77" t="s">
        <v>225</v>
      </c>
      <c r="B77" t="s">
        <v>226</v>
      </c>
      <c r="C77" t="s">
        <v>227</v>
      </c>
      <c r="D77" t="s">
        <v>814</v>
      </c>
      <c r="E77" t="s">
        <v>1080</v>
      </c>
      <c r="F77">
        <v>978</v>
      </c>
      <c r="G77" t="s">
        <v>1081</v>
      </c>
      <c r="I77" s="2" t="s">
        <v>1241</v>
      </c>
      <c r="J77" s="2">
        <v>0</v>
      </c>
      <c r="K77" s="3" t="s">
        <v>1242</v>
      </c>
    </row>
    <row r="78" spans="1:16" x14ac:dyDescent="0.3">
      <c r="A78" t="s">
        <v>228</v>
      </c>
      <c r="B78" t="s">
        <v>229</v>
      </c>
      <c r="C78" t="s">
        <v>230</v>
      </c>
      <c r="D78" t="s">
        <v>815</v>
      </c>
      <c r="E78" t="s">
        <v>1080</v>
      </c>
      <c r="F78">
        <v>978</v>
      </c>
      <c r="G78" t="s">
        <v>1081</v>
      </c>
      <c r="I78" s="2" t="s">
        <v>1113</v>
      </c>
      <c r="J78" s="2">
        <v>388</v>
      </c>
      <c r="K78" s="3" t="s">
        <v>1243</v>
      </c>
    </row>
    <row r="79" spans="1:16" x14ac:dyDescent="0.3">
      <c r="A79" t="s">
        <v>231</v>
      </c>
      <c r="B79" t="s">
        <v>232</v>
      </c>
      <c r="C79" t="s">
        <v>233</v>
      </c>
      <c r="D79" t="s">
        <v>816</v>
      </c>
      <c r="E79" t="s">
        <v>1208</v>
      </c>
      <c r="F79">
        <v>950</v>
      </c>
      <c r="G79" t="s">
        <v>1320</v>
      </c>
      <c r="I79" s="2" t="s">
        <v>1114</v>
      </c>
      <c r="J79" s="2">
        <v>400</v>
      </c>
      <c r="K79" s="3" t="s">
        <v>1244</v>
      </c>
    </row>
    <row r="80" spans="1:16" x14ac:dyDescent="0.3">
      <c r="A80" t="s">
        <v>234</v>
      </c>
      <c r="B80" t="s">
        <v>235</v>
      </c>
      <c r="C80" t="s">
        <v>236</v>
      </c>
      <c r="D80" t="s">
        <v>817</v>
      </c>
      <c r="E80" t="s">
        <v>1093</v>
      </c>
      <c r="F80">
        <v>270</v>
      </c>
      <c r="G80" t="s">
        <v>1094</v>
      </c>
      <c r="I80" s="2" t="s">
        <v>1115</v>
      </c>
      <c r="J80" s="2">
        <v>392</v>
      </c>
      <c r="K80" s="3" t="s">
        <v>1245</v>
      </c>
    </row>
    <row r="81" spans="1:11" x14ac:dyDescent="0.3">
      <c r="A81" t="s">
        <v>237</v>
      </c>
      <c r="B81" t="s">
        <v>238</v>
      </c>
      <c r="C81" t="s">
        <v>239</v>
      </c>
      <c r="D81" t="s">
        <v>818</v>
      </c>
      <c r="E81" t="s">
        <v>1087</v>
      </c>
      <c r="F81">
        <v>981</v>
      </c>
      <c r="G81" t="s">
        <v>1088</v>
      </c>
      <c r="I81" s="2" t="s">
        <v>1116</v>
      </c>
      <c r="J81" s="2">
        <v>404</v>
      </c>
      <c r="K81" s="3" t="s">
        <v>1246</v>
      </c>
    </row>
    <row r="82" spans="1:11" x14ac:dyDescent="0.3">
      <c r="A82" t="s">
        <v>240</v>
      </c>
      <c r="B82" t="s">
        <v>241</v>
      </c>
      <c r="C82" t="s">
        <v>242</v>
      </c>
      <c r="D82" t="s">
        <v>819</v>
      </c>
      <c r="E82" t="s">
        <v>1080</v>
      </c>
      <c r="F82">
        <v>978</v>
      </c>
      <c r="G82" t="s">
        <v>1081</v>
      </c>
      <c r="I82" s="2" t="s">
        <v>1117</v>
      </c>
      <c r="J82" s="2">
        <v>417</v>
      </c>
      <c r="K82" s="3" t="s">
        <v>1247</v>
      </c>
    </row>
    <row r="83" spans="1:11" x14ac:dyDescent="0.3">
      <c r="A83" t="s">
        <v>243</v>
      </c>
      <c r="B83" t="s">
        <v>244</v>
      </c>
      <c r="C83" t="s">
        <v>245</v>
      </c>
      <c r="D83" t="s">
        <v>820</v>
      </c>
      <c r="E83" t="s">
        <v>1089</v>
      </c>
      <c r="F83">
        <v>936</v>
      </c>
      <c r="G83" t="s">
        <v>1090</v>
      </c>
      <c r="I83" s="2" t="s">
        <v>1118</v>
      </c>
      <c r="J83" s="2">
        <v>116</v>
      </c>
      <c r="K83" s="3" t="s">
        <v>1248</v>
      </c>
    </row>
    <row r="84" spans="1:11" x14ac:dyDescent="0.3">
      <c r="A84" t="s">
        <v>246</v>
      </c>
      <c r="B84" t="s">
        <v>247</v>
      </c>
      <c r="C84" t="s">
        <v>248</v>
      </c>
      <c r="D84" t="s">
        <v>821</v>
      </c>
      <c r="E84" t="s">
        <v>1091</v>
      </c>
      <c r="F84">
        <v>292</v>
      </c>
      <c r="G84" t="s">
        <v>1092</v>
      </c>
      <c r="I84" s="2" t="s">
        <v>1119</v>
      </c>
      <c r="J84" s="2">
        <v>174</v>
      </c>
      <c r="K84" s="3" t="s">
        <v>1249</v>
      </c>
    </row>
    <row r="85" spans="1:11" x14ac:dyDescent="0.3">
      <c r="A85" t="s">
        <v>249</v>
      </c>
      <c r="B85" t="s">
        <v>250</v>
      </c>
      <c r="C85" t="s">
        <v>251</v>
      </c>
      <c r="D85" t="s">
        <v>822</v>
      </c>
      <c r="E85" t="s">
        <v>1080</v>
      </c>
      <c r="F85">
        <v>978</v>
      </c>
      <c r="G85" t="s">
        <v>1081</v>
      </c>
      <c r="I85" s="2" t="s">
        <v>1120</v>
      </c>
      <c r="J85" s="2">
        <v>408</v>
      </c>
      <c r="K85" s="3" t="s">
        <v>1250</v>
      </c>
    </row>
    <row r="86" spans="1:11" x14ac:dyDescent="0.3">
      <c r="A86" t="s">
        <v>252</v>
      </c>
      <c r="B86" t="s">
        <v>253</v>
      </c>
      <c r="C86" t="s">
        <v>254</v>
      </c>
      <c r="D86" t="s">
        <v>823</v>
      </c>
      <c r="E86" t="s">
        <v>1068</v>
      </c>
      <c r="F86">
        <v>208</v>
      </c>
      <c r="G86" t="s">
        <v>1069</v>
      </c>
      <c r="I86" s="2" t="s">
        <v>1121</v>
      </c>
      <c r="J86" s="2">
        <v>410</v>
      </c>
      <c r="K86" s="3" t="s">
        <v>1251</v>
      </c>
    </row>
    <row r="87" spans="1:11" x14ac:dyDescent="0.3">
      <c r="A87" t="s">
        <v>255</v>
      </c>
      <c r="B87" t="s">
        <v>256</v>
      </c>
      <c r="C87" t="s">
        <v>257</v>
      </c>
      <c r="D87" t="s">
        <v>824</v>
      </c>
      <c r="E87" t="s">
        <v>1209</v>
      </c>
      <c r="F87">
        <v>951</v>
      </c>
      <c r="G87" t="s">
        <v>1210</v>
      </c>
      <c r="I87" s="2" t="s">
        <v>1122</v>
      </c>
      <c r="J87" s="2">
        <v>414</v>
      </c>
      <c r="K87" s="3" t="s">
        <v>1252</v>
      </c>
    </row>
    <row r="88" spans="1:11" x14ac:dyDescent="0.3">
      <c r="A88" t="s">
        <v>258</v>
      </c>
      <c r="B88" t="s">
        <v>259</v>
      </c>
      <c r="C88" t="s">
        <v>260</v>
      </c>
      <c r="D88" t="s">
        <v>825</v>
      </c>
      <c r="E88" t="s">
        <v>1080</v>
      </c>
      <c r="F88">
        <v>978</v>
      </c>
      <c r="G88" t="s">
        <v>1081</v>
      </c>
      <c r="I88" s="2" t="s">
        <v>1123</v>
      </c>
      <c r="J88" s="2">
        <v>136</v>
      </c>
      <c r="K88" s="3" t="s">
        <v>1253</v>
      </c>
    </row>
    <row r="89" spans="1:11" x14ac:dyDescent="0.3">
      <c r="A89" t="s">
        <v>261</v>
      </c>
      <c r="B89" t="s">
        <v>262</v>
      </c>
      <c r="C89" t="s">
        <v>263</v>
      </c>
      <c r="D89" t="s">
        <v>826</v>
      </c>
      <c r="E89" t="s">
        <v>1199</v>
      </c>
      <c r="F89">
        <v>840</v>
      </c>
      <c r="G89" t="s">
        <v>1200</v>
      </c>
      <c r="I89" s="2" t="s">
        <v>1124</v>
      </c>
      <c r="J89" s="2">
        <v>398</v>
      </c>
      <c r="K89" s="3" t="s">
        <v>1254</v>
      </c>
    </row>
    <row r="90" spans="1:11" x14ac:dyDescent="0.3">
      <c r="A90" t="s">
        <v>264</v>
      </c>
      <c r="B90" t="s">
        <v>265</v>
      </c>
      <c r="C90" t="s">
        <v>266</v>
      </c>
      <c r="D90" t="s">
        <v>827</v>
      </c>
      <c r="E90" t="s">
        <v>1097</v>
      </c>
      <c r="F90">
        <v>320</v>
      </c>
      <c r="G90" t="s">
        <v>1098</v>
      </c>
      <c r="I90" s="2" t="s">
        <v>1125</v>
      </c>
      <c r="J90" s="2">
        <v>418</v>
      </c>
      <c r="K90" s="3" t="s">
        <v>1255</v>
      </c>
    </row>
    <row r="91" spans="1:11" x14ac:dyDescent="0.3">
      <c r="A91" t="s">
        <v>267</v>
      </c>
      <c r="B91" t="s">
        <v>268</v>
      </c>
      <c r="C91" t="s">
        <v>269</v>
      </c>
      <c r="D91" t="s">
        <v>828</v>
      </c>
      <c r="E91" t="s">
        <v>1227</v>
      </c>
      <c r="F91">
        <v>0</v>
      </c>
      <c r="G91" t="s">
        <v>1228</v>
      </c>
      <c r="I91" s="2" t="s">
        <v>1126</v>
      </c>
      <c r="J91" s="2">
        <v>422</v>
      </c>
      <c r="K91" s="3" t="s">
        <v>1256</v>
      </c>
    </row>
    <row r="92" spans="1:11" x14ac:dyDescent="0.3">
      <c r="A92" t="s">
        <v>270</v>
      </c>
      <c r="B92" t="s">
        <v>271</v>
      </c>
      <c r="C92" t="s">
        <v>272</v>
      </c>
      <c r="D92" t="s">
        <v>829</v>
      </c>
      <c r="E92" t="s">
        <v>1095</v>
      </c>
      <c r="F92">
        <v>324</v>
      </c>
      <c r="G92" t="s">
        <v>1096</v>
      </c>
      <c r="I92" s="2" t="s">
        <v>1127</v>
      </c>
      <c r="J92" s="2">
        <v>144</v>
      </c>
      <c r="K92" s="3" t="s">
        <v>1257</v>
      </c>
    </row>
    <row r="93" spans="1:11" x14ac:dyDescent="0.3">
      <c r="A93" t="s">
        <v>273</v>
      </c>
      <c r="B93" t="s">
        <v>274</v>
      </c>
      <c r="C93" t="s">
        <v>275</v>
      </c>
      <c r="D93" t="s">
        <v>830</v>
      </c>
      <c r="E93" t="s">
        <v>1211</v>
      </c>
      <c r="F93">
        <v>952</v>
      </c>
      <c r="G93" t="s">
        <v>1314</v>
      </c>
      <c r="I93" s="2" t="s">
        <v>1128</v>
      </c>
      <c r="J93" s="2">
        <v>430</v>
      </c>
      <c r="K93" s="3" t="s">
        <v>1258</v>
      </c>
    </row>
    <row r="94" spans="1:11" x14ac:dyDescent="0.3">
      <c r="A94" t="s">
        <v>276</v>
      </c>
      <c r="B94" t="s">
        <v>277</v>
      </c>
      <c r="C94" t="s">
        <v>278</v>
      </c>
      <c r="D94" t="s">
        <v>831</v>
      </c>
      <c r="E94" t="s">
        <v>1099</v>
      </c>
      <c r="F94">
        <v>328</v>
      </c>
      <c r="G94" t="s">
        <v>1229</v>
      </c>
      <c r="I94" s="2" t="s">
        <v>1129</v>
      </c>
      <c r="J94" s="2">
        <v>426</v>
      </c>
      <c r="K94" s="3" t="s">
        <v>1130</v>
      </c>
    </row>
    <row r="95" spans="1:11" x14ac:dyDescent="0.3">
      <c r="A95" t="s">
        <v>279</v>
      </c>
      <c r="B95" t="s">
        <v>280</v>
      </c>
      <c r="C95" t="s">
        <v>281</v>
      </c>
      <c r="D95" t="s">
        <v>832</v>
      </c>
      <c r="E95" t="s">
        <v>1103</v>
      </c>
      <c r="F95">
        <v>332</v>
      </c>
      <c r="G95" t="s">
        <v>1233</v>
      </c>
      <c r="I95" s="2" t="s">
        <v>1131</v>
      </c>
      <c r="J95" s="2">
        <v>434</v>
      </c>
      <c r="K95" s="3" t="s">
        <v>1259</v>
      </c>
    </row>
    <row r="96" spans="1:11" x14ac:dyDescent="0.3">
      <c r="A96" t="s">
        <v>282</v>
      </c>
      <c r="B96" t="s">
        <v>283</v>
      </c>
      <c r="C96" t="s">
        <v>284</v>
      </c>
      <c r="D96" t="s">
        <v>833</v>
      </c>
      <c r="I96" s="2" t="s">
        <v>1132</v>
      </c>
      <c r="J96" s="2">
        <v>504</v>
      </c>
      <c r="K96" s="3" t="s">
        <v>1260</v>
      </c>
    </row>
    <row r="97" spans="1:11" x14ac:dyDescent="0.3">
      <c r="A97" t="s">
        <v>287</v>
      </c>
      <c r="B97" t="s">
        <v>288</v>
      </c>
      <c r="C97" t="s">
        <v>289</v>
      </c>
      <c r="D97" t="s">
        <v>835</v>
      </c>
      <c r="E97" t="s">
        <v>1101</v>
      </c>
      <c r="F97">
        <v>340</v>
      </c>
      <c r="G97" t="s">
        <v>1231</v>
      </c>
      <c r="I97" s="2" t="s">
        <v>1133</v>
      </c>
      <c r="J97" s="2">
        <v>498</v>
      </c>
      <c r="K97" s="3" t="s">
        <v>1261</v>
      </c>
    </row>
    <row r="98" spans="1:11" x14ac:dyDescent="0.3">
      <c r="A98" t="s">
        <v>718</v>
      </c>
      <c r="B98" t="s">
        <v>138</v>
      </c>
      <c r="C98" t="s">
        <v>139</v>
      </c>
      <c r="D98" t="s">
        <v>783</v>
      </c>
      <c r="E98" t="s">
        <v>1100</v>
      </c>
      <c r="F98">
        <v>344</v>
      </c>
      <c r="G98" t="s">
        <v>1230</v>
      </c>
      <c r="I98" s="2" t="s">
        <v>1134</v>
      </c>
      <c r="J98" s="2">
        <v>969</v>
      </c>
      <c r="K98" s="3" t="s">
        <v>1262</v>
      </c>
    </row>
    <row r="99" spans="1:11" x14ac:dyDescent="0.3">
      <c r="A99" t="s">
        <v>290</v>
      </c>
      <c r="B99" t="s">
        <v>291</v>
      </c>
      <c r="C99" t="s">
        <v>292</v>
      </c>
      <c r="D99" t="s">
        <v>836</v>
      </c>
      <c r="E99" t="s">
        <v>1104</v>
      </c>
      <c r="F99">
        <v>348</v>
      </c>
      <c r="G99" t="s">
        <v>1234</v>
      </c>
      <c r="I99" s="2" t="s">
        <v>379</v>
      </c>
      <c r="J99" s="2">
        <v>807</v>
      </c>
      <c r="K99" s="3" t="s">
        <v>1135</v>
      </c>
    </row>
    <row r="100" spans="1:11" x14ac:dyDescent="0.3">
      <c r="A100" t="s">
        <v>293</v>
      </c>
      <c r="B100" t="s">
        <v>294</v>
      </c>
      <c r="C100" t="s">
        <v>295</v>
      </c>
      <c r="D100" t="s">
        <v>837</v>
      </c>
      <c r="E100" t="s">
        <v>1111</v>
      </c>
      <c r="F100">
        <v>352</v>
      </c>
      <c r="G100" t="s">
        <v>1112</v>
      </c>
      <c r="I100" s="2" t="s">
        <v>1136</v>
      </c>
      <c r="J100" s="2">
        <v>104</v>
      </c>
      <c r="K100" s="3" t="s">
        <v>1263</v>
      </c>
    </row>
    <row r="101" spans="1:11" x14ac:dyDescent="0.3">
      <c r="A101" t="s">
        <v>296</v>
      </c>
      <c r="B101" t="s">
        <v>297</v>
      </c>
      <c r="C101" t="s">
        <v>298</v>
      </c>
      <c r="D101" t="s">
        <v>838</v>
      </c>
      <c r="E101" t="s">
        <v>1107</v>
      </c>
      <c r="F101">
        <v>356</v>
      </c>
      <c r="G101" t="s">
        <v>1239</v>
      </c>
      <c r="I101" s="2" t="s">
        <v>1137</v>
      </c>
      <c r="J101" s="2">
        <v>496</v>
      </c>
      <c r="K101" s="3" t="s">
        <v>1264</v>
      </c>
    </row>
    <row r="102" spans="1:11" x14ac:dyDescent="0.3">
      <c r="A102" t="s">
        <v>299</v>
      </c>
      <c r="B102" t="s">
        <v>300</v>
      </c>
      <c r="C102" t="s">
        <v>301</v>
      </c>
      <c r="D102" t="s">
        <v>839</v>
      </c>
      <c r="E102" t="s">
        <v>1105</v>
      </c>
      <c r="F102">
        <v>360</v>
      </c>
      <c r="G102" t="s">
        <v>1235</v>
      </c>
      <c r="I102" s="2" t="s">
        <v>1138</v>
      </c>
      <c r="J102" s="2">
        <v>446</v>
      </c>
      <c r="K102" s="3" t="s">
        <v>1321</v>
      </c>
    </row>
    <row r="103" spans="1:11" x14ac:dyDescent="0.3">
      <c r="A103" t="s">
        <v>727</v>
      </c>
      <c r="B103" t="s">
        <v>302</v>
      </c>
      <c r="C103" t="s">
        <v>303</v>
      </c>
      <c r="D103" t="s">
        <v>840</v>
      </c>
      <c r="E103" t="s">
        <v>1110</v>
      </c>
      <c r="F103">
        <v>364</v>
      </c>
      <c r="G103" t="s">
        <v>1240</v>
      </c>
      <c r="I103" s="2" t="s">
        <v>1265</v>
      </c>
      <c r="J103" s="2">
        <v>478</v>
      </c>
      <c r="K103" s="3" t="s">
        <v>1266</v>
      </c>
    </row>
    <row r="104" spans="1:11" x14ac:dyDescent="0.3">
      <c r="A104" t="s">
        <v>304</v>
      </c>
      <c r="B104" t="s">
        <v>305</v>
      </c>
      <c r="C104" t="s">
        <v>306</v>
      </c>
      <c r="D104" t="s">
        <v>841</v>
      </c>
      <c r="E104" t="s">
        <v>1108</v>
      </c>
      <c r="F104">
        <v>368</v>
      </c>
      <c r="G104" t="s">
        <v>1109</v>
      </c>
      <c r="I104" s="2" t="s">
        <v>1139</v>
      </c>
      <c r="J104" s="2">
        <v>480</v>
      </c>
      <c r="K104" s="3" t="s">
        <v>1267</v>
      </c>
    </row>
    <row r="105" spans="1:11" x14ac:dyDescent="0.3">
      <c r="A105" t="s">
        <v>307</v>
      </c>
      <c r="B105" t="s">
        <v>308</v>
      </c>
      <c r="C105" t="s">
        <v>309</v>
      </c>
      <c r="D105" t="s">
        <v>842</v>
      </c>
      <c r="E105" t="s">
        <v>1080</v>
      </c>
      <c r="F105">
        <v>978</v>
      </c>
      <c r="G105" t="s">
        <v>1081</v>
      </c>
      <c r="I105" s="2" t="s">
        <v>1140</v>
      </c>
      <c r="J105" s="2">
        <v>462</v>
      </c>
      <c r="K105" s="3" t="s">
        <v>1268</v>
      </c>
    </row>
    <row r="106" spans="1:11" x14ac:dyDescent="0.3">
      <c r="A106" t="s">
        <v>310</v>
      </c>
      <c r="B106" t="s">
        <v>311</v>
      </c>
      <c r="C106" t="s">
        <v>312</v>
      </c>
      <c r="D106" t="s">
        <v>843</v>
      </c>
      <c r="E106" t="s">
        <v>1237</v>
      </c>
      <c r="F106">
        <v>0</v>
      </c>
      <c r="G106" t="s">
        <v>1238</v>
      </c>
      <c r="I106" s="2" t="s">
        <v>1141</v>
      </c>
      <c r="J106" s="2">
        <v>454</v>
      </c>
      <c r="K106" s="3" t="s">
        <v>1142</v>
      </c>
    </row>
    <row r="107" spans="1:11" x14ac:dyDescent="0.3">
      <c r="A107" t="s">
        <v>313</v>
      </c>
      <c r="B107" t="s">
        <v>314</v>
      </c>
      <c r="C107" t="s">
        <v>315</v>
      </c>
      <c r="D107" t="s">
        <v>844</v>
      </c>
      <c r="E107" t="s">
        <v>1106</v>
      </c>
      <c r="F107">
        <v>376</v>
      </c>
      <c r="G107" t="s">
        <v>1236</v>
      </c>
      <c r="I107" s="2" t="s">
        <v>1143</v>
      </c>
      <c r="J107" s="2">
        <v>484</v>
      </c>
      <c r="K107" s="3" t="s">
        <v>1269</v>
      </c>
    </row>
    <row r="108" spans="1:11" x14ac:dyDescent="0.3">
      <c r="A108" t="s">
        <v>316</v>
      </c>
      <c r="B108" t="s">
        <v>317</v>
      </c>
      <c r="C108" t="s">
        <v>318</v>
      </c>
      <c r="D108" t="s">
        <v>845</v>
      </c>
      <c r="E108" t="s">
        <v>1080</v>
      </c>
      <c r="F108">
        <v>978</v>
      </c>
      <c r="G108" t="s">
        <v>1081</v>
      </c>
      <c r="I108" s="2" t="s">
        <v>1144</v>
      </c>
      <c r="J108" s="2">
        <v>458</v>
      </c>
      <c r="K108" s="3" t="s">
        <v>1270</v>
      </c>
    </row>
    <row r="109" spans="1:11" x14ac:dyDescent="0.3">
      <c r="A109" t="s">
        <v>319</v>
      </c>
      <c r="B109" t="s">
        <v>320</v>
      </c>
      <c r="C109" t="s">
        <v>321</v>
      </c>
      <c r="D109" t="s">
        <v>846</v>
      </c>
      <c r="E109" t="s">
        <v>1113</v>
      </c>
      <c r="F109">
        <v>388</v>
      </c>
      <c r="G109" t="s">
        <v>1243</v>
      </c>
      <c r="I109" s="2" t="s">
        <v>1145</v>
      </c>
      <c r="J109" s="2">
        <v>943</v>
      </c>
      <c r="K109" s="3" t="s">
        <v>1271</v>
      </c>
    </row>
    <row r="110" spans="1:11" x14ac:dyDescent="0.3">
      <c r="A110" t="s">
        <v>322</v>
      </c>
      <c r="B110" t="s">
        <v>323</v>
      </c>
      <c r="C110" t="s">
        <v>324</v>
      </c>
      <c r="D110" t="s">
        <v>847</v>
      </c>
      <c r="E110" t="s">
        <v>1115</v>
      </c>
      <c r="F110">
        <v>392</v>
      </c>
      <c r="G110" t="s">
        <v>1245</v>
      </c>
      <c r="I110" s="2" t="s">
        <v>1146</v>
      </c>
      <c r="J110" s="2">
        <v>516</v>
      </c>
      <c r="K110" s="3" t="s">
        <v>1272</v>
      </c>
    </row>
    <row r="111" spans="1:11" x14ac:dyDescent="0.3">
      <c r="A111" t="s">
        <v>325</v>
      </c>
      <c r="B111" t="s">
        <v>326</v>
      </c>
      <c r="C111" t="s">
        <v>327</v>
      </c>
      <c r="D111" t="s">
        <v>848</v>
      </c>
      <c r="E111" t="s">
        <v>1241</v>
      </c>
      <c r="F111">
        <v>0</v>
      </c>
      <c r="G111" t="s">
        <v>1242</v>
      </c>
      <c r="I111" s="2" t="s">
        <v>1147</v>
      </c>
      <c r="J111" s="2">
        <v>566</v>
      </c>
      <c r="K111" s="3" t="s">
        <v>1273</v>
      </c>
    </row>
    <row r="112" spans="1:11" x14ac:dyDescent="0.3">
      <c r="A112" t="s">
        <v>328</v>
      </c>
      <c r="B112" t="s">
        <v>329</v>
      </c>
      <c r="C112" t="s">
        <v>330</v>
      </c>
      <c r="D112" t="s">
        <v>849</v>
      </c>
      <c r="E112" t="s">
        <v>1114</v>
      </c>
      <c r="F112">
        <v>400</v>
      </c>
      <c r="G112" t="s">
        <v>1244</v>
      </c>
      <c r="I112" s="2" t="s">
        <v>1148</v>
      </c>
      <c r="J112" s="2">
        <v>558</v>
      </c>
      <c r="K112" s="3" t="s">
        <v>1274</v>
      </c>
    </row>
    <row r="113" spans="1:11" x14ac:dyDescent="0.3">
      <c r="A113" t="s">
        <v>331</v>
      </c>
      <c r="B113" t="s">
        <v>332</v>
      </c>
      <c r="C113" t="s">
        <v>333</v>
      </c>
      <c r="D113" t="s">
        <v>850</v>
      </c>
      <c r="E113" t="s">
        <v>1124</v>
      </c>
      <c r="F113">
        <v>398</v>
      </c>
      <c r="G113" t="s">
        <v>1254</v>
      </c>
      <c r="I113" s="2" t="s">
        <v>1149</v>
      </c>
      <c r="J113" s="2">
        <v>578</v>
      </c>
      <c r="K113" s="3" t="s">
        <v>1275</v>
      </c>
    </row>
    <row r="114" spans="1:11" x14ac:dyDescent="0.3">
      <c r="A114" t="s">
        <v>334</v>
      </c>
      <c r="B114" t="s">
        <v>335</v>
      </c>
      <c r="C114" t="s">
        <v>336</v>
      </c>
      <c r="D114" t="s">
        <v>851</v>
      </c>
      <c r="E114" t="s">
        <v>1116</v>
      </c>
      <c r="F114">
        <v>404</v>
      </c>
      <c r="G114" t="s">
        <v>1246</v>
      </c>
      <c r="I114" s="2" t="s">
        <v>1150</v>
      </c>
      <c r="J114" s="2">
        <v>524</v>
      </c>
      <c r="K114" s="3" t="s">
        <v>1276</v>
      </c>
    </row>
    <row r="115" spans="1:11" x14ac:dyDescent="0.3">
      <c r="A115" t="s">
        <v>337</v>
      </c>
      <c r="B115" t="s">
        <v>338</v>
      </c>
      <c r="C115" t="s">
        <v>339</v>
      </c>
      <c r="D115" t="s">
        <v>852</v>
      </c>
      <c r="I115" s="2" t="s">
        <v>1151</v>
      </c>
      <c r="J115" s="2">
        <v>554</v>
      </c>
      <c r="K115" s="3" t="s">
        <v>1277</v>
      </c>
    </row>
    <row r="116" spans="1:11" x14ac:dyDescent="0.3">
      <c r="A116" t="s">
        <v>340</v>
      </c>
      <c r="B116" t="s">
        <v>341</v>
      </c>
      <c r="C116" t="s">
        <v>342</v>
      </c>
      <c r="D116" t="s">
        <v>853</v>
      </c>
      <c r="E116" t="s">
        <v>1120</v>
      </c>
      <c r="F116">
        <v>408</v>
      </c>
      <c r="G116" t="s">
        <v>1250</v>
      </c>
      <c r="I116" s="2" t="s">
        <v>1152</v>
      </c>
      <c r="J116" s="2">
        <v>512</v>
      </c>
      <c r="K116" s="3" t="s">
        <v>1278</v>
      </c>
    </row>
    <row r="117" spans="1:11" x14ac:dyDescent="0.3">
      <c r="A117" t="s">
        <v>343</v>
      </c>
      <c r="B117" t="s">
        <v>344</v>
      </c>
      <c r="C117" t="s">
        <v>345</v>
      </c>
      <c r="D117" t="s">
        <v>854</v>
      </c>
      <c r="E117" t="s">
        <v>1121</v>
      </c>
      <c r="F117">
        <v>410</v>
      </c>
      <c r="G117" t="s">
        <v>1251</v>
      </c>
      <c r="I117" s="2" t="s">
        <v>1153</v>
      </c>
      <c r="J117" s="2">
        <v>590</v>
      </c>
      <c r="K117" s="3" t="s">
        <v>1154</v>
      </c>
    </row>
    <row r="118" spans="1:11" x14ac:dyDescent="0.3">
      <c r="A118" t="s">
        <v>1322</v>
      </c>
      <c r="B118" t="s">
        <v>1323</v>
      </c>
      <c r="C118" t="s">
        <v>1324</v>
      </c>
      <c r="D118" t="s">
        <v>1218</v>
      </c>
      <c r="E118" t="s">
        <v>1080</v>
      </c>
      <c r="F118">
        <v>978</v>
      </c>
      <c r="G118" t="s">
        <v>1081</v>
      </c>
      <c r="I118" s="2" t="s">
        <v>1155</v>
      </c>
      <c r="J118" s="2">
        <v>604</v>
      </c>
      <c r="K118" s="3" t="s">
        <v>1156</v>
      </c>
    </row>
    <row r="119" spans="1:11" x14ac:dyDescent="0.3">
      <c r="A119" t="s">
        <v>346</v>
      </c>
      <c r="B119" t="s">
        <v>347</v>
      </c>
      <c r="C119" t="s">
        <v>348</v>
      </c>
      <c r="D119" t="s">
        <v>855</v>
      </c>
      <c r="E119" t="s">
        <v>1122</v>
      </c>
      <c r="F119">
        <v>414</v>
      </c>
      <c r="G119" t="s">
        <v>1252</v>
      </c>
      <c r="I119" s="2" t="s">
        <v>1157</v>
      </c>
      <c r="J119" s="2">
        <v>598</v>
      </c>
      <c r="K119" s="3" t="s">
        <v>1279</v>
      </c>
    </row>
    <row r="120" spans="1:11" x14ac:dyDescent="0.3">
      <c r="A120" t="s">
        <v>728</v>
      </c>
      <c r="B120" t="s">
        <v>349</v>
      </c>
      <c r="C120" t="s">
        <v>350</v>
      </c>
      <c r="D120" t="s">
        <v>856</v>
      </c>
      <c r="E120" t="s">
        <v>1117</v>
      </c>
      <c r="F120">
        <v>417</v>
      </c>
      <c r="G120" t="s">
        <v>1247</v>
      </c>
      <c r="I120" s="2" t="s">
        <v>1158</v>
      </c>
      <c r="J120" s="2">
        <v>608</v>
      </c>
      <c r="K120" s="3" t="s">
        <v>1280</v>
      </c>
    </row>
    <row r="121" spans="1:11" x14ac:dyDescent="0.3">
      <c r="A121" t="s">
        <v>351</v>
      </c>
      <c r="B121" t="s">
        <v>352</v>
      </c>
      <c r="C121" t="s">
        <v>353</v>
      </c>
      <c r="D121" t="s">
        <v>857</v>
      </c>
      <c r="E121" t="s">
        <v>1125</v>
      </c>
      <c r="F121">
        <v>418</v>
      </c>
      <c r="G121" t="s">
        <v>1255</v>
      </c>
      <c r="I121" s="2" t="s">
        <v>1159</v>
      </c>
      <c r="J121" s="2">
        <v>586</v>
      </c>
      <c r="K121" s="3" t="s">
        <v>1281</v>
      </c>
    </row>
    <row r="122" spans="1:11" x14ac:dyDescent="0.3">
      <c r="A122" t="s">
        <v>354</v>
      </c>
      <c r="B122" t="s">
        <v>355</v>
      </c>
      <c r="C122" t="s">
        <v>356</v>
      </c>
      <c r="D122" t="s">
        <v>858</v>
      </c>
      <c r="E122" t="s">
        <v>1080</v>
      </c>
      <c r="F122">
        <v>978</v>
      </c>
      <c r="G122" t="s">
        <v>1081</v>
      </c>
      <c r="I122" s="2" t="s">
        <v>1160</v>
      </c>
      <c r="J122" s="2">
        <v>985</v>
      </c>
      <c r="K122" s="3" t="s">
        <v>1282</v>
      </c>
    </row>
    <row r="123" spans="1:11" x14ac:dyDescent="0.3">
      <c r="A123" t="s">
        <v>357</v>
      </c>
      <c r="B123" t="s">
        <v>358</v>
      </c>
      <c r="C123" t="s">
        <v>359</v>
      </c>
      <c r="D123" t="s">
        <v>859</v>
      </c>
      <c r="E123" t="s">
        <v>1126</v>
      </c>
      <c r="F123">
        <v>422</v>
      </c>
      <c r="G123" t="s">
        <v>1256</v>
      </c>
      <c r="I123" s="2" t="s">
        <v>1161</v>
      </c>
      <c r="J123" s="2">
        <v>600</v>
      </c>
      <c r="K123" s="3" t="s">
        <v>1162</v>
      </c>
    </row>
    <row r="124" spans="1:11" x14ac:dyDescent="0.3">
      <c r="A124" t="s">
        <v>360</v>
      </c>
      <c r="B124" t="s">
        <v>361</v>
      </c>
      <c r="C124" t="s">
        <v>362</v>
      </c>
      <c r="D124" t="s">
        <v>860</v>
      </c>
      <c r="E124" t="s">
        <v>1129</v>
      </c>
      <c r="F124">
        <v>426</v>
      </c>
      <c r="G124" t="s">
        <v>1130</v>
      </c>
      <c r="I124" s="2" t="s">
        <v>1163</v>
      </c>
      <c r="J124" s="2">
        <v>634</v>
      </c>
      <c r="K124" s="3" t="s">
        <v>1283</v>
      </c>
    </row>
    <row r="125" spans="1:11" x14ac:dyDescent="0.3">
      <c r="A125" t="s">
        <v>363</v>
      </c>
      <c r="B125" t="s">
        <v>364</v>
      </c>
      <c r="C125" t="s">
        <v>365</v>
      </c>
      <c r="D125" t="s">
        <v>861</v>
      </c>
      <c r="E125" t="s">
        <v>1128</v>
      </c>
      <c r="F125">
        <v>430</v>
      </c>
      <c r="G125" t="s">
        <v>1258</v>
      </c>
      <c r="I125" s="2" t="s">
        <v>1164</v>
      </c>
      <c r="J125" s="2">
        <v>946</v>
      </c>
      <c r="K125" s="3" t="s">
        <v>1284</v>
      </c>
    </row>
    <row r="126" spans="1:11" x14ac:dyDescent="0.3">
      <c r="A126" t="s">
        <v>366</v>
      </c>
      <c r="B126" t="s">
        <v>367</v>
      </c>
      <c r="C126" t="s">
        <v>368</v>
      </c>
      <c r="D126" t="s">
        <v>862</v>
      </c>
      <c r="E126" t="s">
        <v>1131</v>
      </c>
      <c r="F126">
        <v>434</v>
      </c>
      <c r="G126" t="s">
        <v>1259</v>
      </c>
      <c r="I126" s="2" t="s">
        <v>1165</v>
      </c>
      <c r="J126" s="2">
        <v>941</v>
      </c>
      <c r="K126" s="3" t="s">
        <v>1285</v>
      </c>
    </row>
    <row r="127" spans="1:11" x14ac:dyDescent="0.3">
      <c r="A127" t="s">
        <v>369</v>
      </c>
      <c r="B127" t="s">
        <v>370</v>
      </c>
      <c r="C127" t="s">
        <v>371</v>
      </c>
      <c r="D127" t="s">
        <v>863</v>
      </c>
      <c r="E127" t="s">
        <v>1055</v>
      </c>
      <c r="F127">
        <v>756</v>
      </c>
      <c r="G127" t="s">
        <v>1056</v>
      </c>
      <c r="I127" s="2" t="s">
        <v>1166</v>
      </c>
      <c r="J127" s="2">
        <v>643</v>
      </c>
      <c r="K127" s="3" t="s">
        <v>1286</v>
      </c>
    </row>
    <row r="128" spans="1:11" x14ac:dyDescent="0.3">
      <c r="A128" t="s">
        <v>372</v>
      </c>
      <c r="B128" t="s">
        <v>373</v>
      </c>
      <c r="C128" t="s">
        <v>374</v>
      </c>
      <c r="D128" t="s">
        <v>864</v>
      </c>
      <c r="E128" t="s">
        <v>1080</v>
      </c>
      <c r="F128">
        <v>978</v>
      </c>
      <c r="G128" t="s">
        <v>1081</v>
      </c>
      <c r="I128" s="2" t="s">
        <v>1167</v>
      </c>
      <c r="J128" s="2">
        <v>646</v>
      </c>
      <c r="K128" s="3" t="s">
        <v>1287</v>
      </c>
    </row>
    <row r="129" spans="1:11" x14ac:dyDescent="0.3">
      <c r="A129" t="s">
        <v>375</v>
      </c>
      <c r="B129" t="s">
        <v>376</v>
      </c>
      <c r="C129" t="s">
        <v>377</v>
      </c>
      <c r="D129" t="s">
        <v>865</v>
      </c>
      <c r="E129" t="s">
        <v>1080</v>
      </c>
      <c r="F129">
        <v>978</v>
      </c>
      <c r="G129" t="s">
        <v>1081</v>
      </c>
      <c r="I129" s="2" t="s">
        <v>1168</v>
      </c>
      <c r="J129" s="2">
        <v>682</v>
      </c>
      <c r="K129" s="3" t="s">
        <v>1288</v>
      </c>
    </row>
    <row r="130" spans="1:11" x14ac:dyDescent="0.3">
      <c r="A130" t="s">
        <v>719</v>
      </c>
      <c r="B130" t="s">
        <v>140</v>
      </c>
      <c r="C130" t="s">
        <v>141</v>
      </c>
      <c r="D130" t="s">
        <v>784</v>
      </c>
      <c r="E130" t="s">
        <v>1138</v>
      </c>
      <c r="F130">
        <v>446</v>
      </c>
      <c r="G130" t="s">
        <v>1321</v>
      </c>
      <c r="I130" s="2" t="s">
        <v>1169</v>
      </c>
      <c r="J130" s="2">
        <v>90</v>
      </c>
      <c r="K130" s="3" t="s">
        <v>1289</v>
      </c>
    </row>
    <row r="131" spans="1:11" x14ac:dyDescent="0.3">
      <c r="A131" t="s">
        <v>729</v>
      </c>
      <c r="B131" t="s">
        <v>378</v>
      </c>
      <c r="C131" t="s">
        <v>379</v>
      </c>
      <c r="D131" t="s">
        <v>866</v>
      </c>
      <c r="E131" t="s">
        <v>379</v>
      </c>
      <c r="F131">
        <v>807</v>
      </c>
      <c r="G131" t="s">
        <v>1135</v>
      </c>
      <c r="I131" s="2" t="s">
        <v>1170</v>
      </c>
      <c r="J131" s="2">
        <v>690</v>
      </c>
      <c r="K131" s="3" t="s">
        <v>1290</v>
      </c>
    </row>
    <row r="132" spans="1:11" x14ac:dyDescent="0.3">
      <c r="A132" t="s">
        <v>380</v>
      </c>
      <c r="B132" t="s">
        <v>381</v>
      </c>
      <c r="C132" t="s">
        <v>382</v>
      </c>
      <c r="D132" t="s">
        <v>867</v>
      </c>
      <c r="E132" t="s">
        <v>1134</v>
      </c>
      <c r="F132">
        <v>969</v>
      </c>
      <c r="G132" t="s">
        <v>1262</v>
      </c>
      <c r="I132" s="2" t="s">
        <v>1171</v>
      </c>
      <c r="J132" s="2">
        <v>938</v>
      </c>
      <c r="K132" s="3" t="s">
        <v>1291</v>
      </c>
    </row>
    <row r="133" spans="1:11" x14ac:dyDescent="0.3">
      <c r="A133" t="s">
        <v>383</v>
      </c>
      <c r="B133" t="s">
        <v>384</v>
      </c>
      <c r="C133" t="s">
        <v>385</v>
      </c>
      <c r="D133" t="s">
        <v>868</v>
      </c>
      <c r="E133" t="s">
        <v>1141</v>
      </c>
      <c r="F133">
        <v>454</v>
      </c>
      <c r="G133" t="s">
        <v>1142</v>
      </c>
      <c r="I133" s="2" t="s">
        <v>1172</v>
      </c>
      <c r="J133" s="2">
        <v>752</v>
      </c>
      <c r="K133" s="3" t="s">
        <v>1292</v>
      </c>
    </row>
    <row r="134" spans="1:11" x14ac:dyDescent="0.3">
      <c r="A134" t="s">
        <v>386</v>
      </c>
      <c r="B134" t="s">
        <v>387</v>
      </c>
      <c r="C134" t="s">
        <v>388</v>
      </c>
      <c r="D134" t="s">
        <v>869</v>
      </c>
      <c r="E134" t="s">
        <v>1144</v>
      </c>
      <c r="F134">
        <v>458</v>
      </c>
      <c r="G134" t="s">
        <v>1270</v>
      </c>
      <c r="I134" s="2" t="s">
        <v>1173</v>
      </c>
      <c r="J134" s="2">
        <v>702</v>
      </c>
      <c r="K134" s="3" t="s">
        <v>1293</v>
      </c>
    </row>
    <row r="135" spans="1:11" x14ac:dyDescent="0.3">
      <c r="A135" t="s">
        <v>389</v>
      </c>
      <c r="B135" t="s">
        <v>390</v>
      </c>
      <c r="C135" t="s">
        <v>391</v>
      </c>
      <c r="D135" t="s">
        <v>870</v>
      </c>
      <c r="E135" t="s">
        <v>1140</v>
      </c>
      <c r="F135">
        <v>462</v>
      </c>
      <c r="G135" t="s">
        <v>1268</v>
      </c>
      <c r="I135" s="2" t="s">
        <v>1174</v>
      </c>
      <c r="J135" s="2">
        <v>654</v>
      </c>
      <c r="K135" s="3" t="s">
        <v>1294</v>
      </c>
    </row>
    <row r="136" spans="1:11" x14ac:dyDescent="0.3">
      <c r="A136" t="s">
        <v>392</v>
      </c>
      <c r="B136" t="s">
        <v>393</v>
      </c>
      <c r="C136" t="s">
        <v>394</v>
      </c>
      <c r="D136" t="s">
        <v>871</v>
      </c>
      <c r="E136" t="s">
        <v>1211</v>
      </c>
      <c r="F136">
        <v>952</v>
      </c>
      <c r="G136" t="s">
        <v>1314</v>
      </c>
      <c r="I136" s="2" t="s">
        <v>1175</v>
      </c>
      <c r="J136" s="2">
        <v>694</v>
      </c>
      <c r="K136" s="3" t="s">
        <v>1176</v>
      </c>
    </row>
    <row r="137" spans="1:11" x14ac:dyDescent="0.3">
      <c r="A137" t="s">
        <v>395</v>
      </c>
      <c r="B137" t="s">
        <v>396</v>
      </c>
      <c r="C137" t="s">
        <v>397</v>
      </c>
      <c r="D137" t="s">
        <v>872</v>
      </c>
      <c r="E137" t="s">
        <v>1080</v>
      </c>
      <c r="F137">
        <v>978</v>
      </c>
      <c r="G137" t="s">
        <v>1081</v>
      </c>
      <c r="I137" s="2" t="s">
        <v>1177</v>
      </c>
      <c r="J137" s="2">
        <v>706</v>
      </c>
      <c r="K137" s="3" t="s">
        <v>1295</v>
      </c>
    </row>
    <row r="138" spans="1:11" x14ac:dyDescent="0.3">
      <c r="A138" t="s">
        <v>398</v>
      </c>
      <c r="B138" t="s">
        <v>399</v>
      </c>
      <c r="C138" t="s">
        <v>400</v>
      </c>
      <c r="D138" t="s">
        <v>873</v>
      </c>
      <c r="E138" t="s">
        <v>1199</v>
      </c>
      <c r="F138">
        <v>840</v>
      </c>
      <c r="G138" t="s">
        <v>1200</v>
      </c>
      <c r="I138" s="2" t="s">
        <v>1178</v>
      </c>
      <c r="J138" s="2">
        <v>968</v>
      </c>
      <c r="K138" s="3" t="s">
        <v>1179</v>
      </c>
    </row>
    <row r="139" spans="1:11" x14ac:dyDescent="0.3">
      <c r="A139" t="s">
        <v>401</v>
      </c>
      <c r="B139" t="s">
        <v>402</v>
      </c>
      <c r="C139" t="s">
        <v>403</v>
      </c>
      <c r="D139" t="s">
        <v>874</v>
      </c>
      <c r="E139" t="s">
        <v>1080</v>
      </c>
      <c r="F139">
        <v>978</v>
      </c>
      <c r="G139" t="s">
        <v>1081</v>
      </c>
      <c r="I139" s="2" t="s">
        <v>1180</v>
      </c>
      <c r="J139" s="2">
        <v>728</v>
      </c>
      <c r="K139" s="3" t="s">
        <v>1296</v>
      </c>
    </row>
    <row r="140" spans="1:11" x14ac:dyDescent="0.3">
      <c r="A140" t="s">
        <v>404</v>
      </c>
      <c r="B140" t="s">
        <v>405</v>
      </c>
      <c r="C140" t="s">
        <v>406</v>
      </c>
      <c r="D140" t="s">
        <v>875</v>
      </c>
      <c r="E140" t="s">
        <v>1265</v>
      </c>
      <c r="F140">
        <v>478</v>
      </c>
      <c r="G140" t="s">
        <v>1266</v>
      </c>
      <c r="I140" s="2" t="s">
        <v>1297</v>
      </c>
      <c r="J140" s="2">
        <v>678</v>
      </c>
      <c r="K140" s="3" t="s">
        <v>1298</v>
      </c>
    </row>
    <row r="141" spans="1:11" x14ac:dyDescent="0.3">
      <c r="A141" t="s">
        <v>407</v>
      </c>
      <c r="B141" t="s">
        <v>408</v>
      </c>
      <c r="C141" t="s">
        <v>409</v>
      </c>
      <c r="D141" t="s">
        <v>876</v>
      </c>
      <c r="E141" t="s">
        <v>1139</v>
      </c>
      <c r="F141">
        <v>480</v>
      </c>
      <c r="G141" t="s">
        <v>1267</v>
      </c>
      <c r="I141" s="2" t="s">
        <v>1181</v>
      </c>
      <c r="J141" s="2">
        <v>760</v>
      </c>
      <c r="K141" s="3" t="s">
        <v>1299</v>
      </c>
    </row>
    <row r="142" spans="1:11" x14ac:dyDescent="0.3">
      <c r="A142" t="s">
        <v>410</v>
      </c>
      <c r="B142" t="s">
        <v>411</v>
      </c>
      <c r="C142" t="s">
        <v>412</v>
      </c>
      <c r="D142" t="s">
        <v>877</v>
      </c>
      <c r="E142" t="s">
        <v>1080</v>
      </c>
      <c r="F142">
        <v>978</v>
      </c>
      <c r="G142" t="s">
        <v>1081</v>
      </c>
      <c r="I142" s="2" t="s">
        <v>1182</v>
      </c>
      <c r="J142" s="2">
        <v>748</v>
      </c>
      <c r="K142" s="3" t="s">
        <v>1300</v>
      </c>
    </row>
    <row r="143" spans="1:11" x14ac:dyDescent="0.3">
      <c r="A143" t="s">
        <v>413</v>
      </c>
      <c r="B143" t="s">
        <v>414</v>
      </c>
      <c r="C143" t="s">
        <v>415</v>
      </c>
      <c r="D143" t="s">
        <v>878</v>
      </c>
      <c r="E143" t="s">
        <v>1143</v>
      </c>
      <c r="F143">
        <v>484</v>
      </c>
      <c r="G143" t="s">
        <v>1269</v>
      </c>
      <c r="I143" s="2" t="s">
        <v>1183</v>
      </c>
      <c r="J143" s="2">
        <v>764</v>
      </c>
      <c r="K143" s="3" t="s">
        <v>1301</v>
      </c>
    </row>
    <row r="144" spans="1:11" x14ac:dyDescent="0.3">
      <c r="A144" t="s">
        <v>730</v>
      </c>
      <c r="B144" t="s">
        <v>416</v>
      </c>
      <c r="C144" t="s">
        <v>417</v>
      </c>
      <c r="D144" t="s">
        <v>879</v>
      </c>
      <c r="E144" t="s">
        <v>1199</v>
      </c>
      <c r="F144">
        <v>840</v>
      </c>
      <c r="G144" t="s">
        <v>1200</v>
      </c>
      <c r="I144" s="2" t="s">
        <v>1184</v>
      </c>
      <c r="J144" s="2">
        <v>972</v>
      </c>
      <c r="K144" s="3" t="s">
        <v>1302</v>
      </c>
    </row>
    <row r="145" spans="1:11" x14ac:dyDescent="0.3">
      <c r="A145" t="s">
        <v>418</v>
      </c>
      <c r="B145" t="s">
        <v>419</v>
      </c>
      <c r="C145" t="s">
        <v>420</v>
      </c>
      <c r="D145" t="s">
        <v>880</v>
      </c>
      <c r="E145" t="s">
        <v>1133</v>
      </c>
      <c r="F145">
        <v>498</v>
      </c>
      <c r="G145" t="s">
        <v>1261</v>
      </c>
      <c r="I145" s="2" t="s">
        <v>1185</v>
      </c>
      <c r="J145" s="2">
        <v>934</v>
      </c>
      <c r="K145" s="3" t="s">
        <v>1303</v>
      </c>
    </row>
    <row r="146" spans="1:11" x14ac:dyDescent="0.3">
      <c r="A146" t="s">
        <v>421</v>
      </c>
      <c r="B146" t="s">
        <v>422</v>
      </c>
      <c r="C146" t="s">
        <v>423</v>
      </c>
      <c r="D146" t="s">
        <v>881</v>
      </c>
      <c r="E146" t="s">
        <v>1080</v>
      </c>
      <c r="F146">
        <v>978</v>
      </c>
      <c r="G146" t="s">
        <v>1081</v>
      </c>
      <c r="I146" s="2" t="s">
        <v>1186</v>
      </c>
      <c r="J146" s="2">
        <v>788</v>
      </c>
      <c r="K146" s="3" t="s">
        <v>1187</v>
      </c>
    </row>
    <row r="147" spans="1:11" x14ac:dyDescent="0.3">
      <c r="A147" t="s">
        <v>424</v>
      </c>
      <c r="B147" t="s">
        <v>425</v>
      </c>
      <c r="C147" t="s">
        <v>426</v>
      </c>
      <c r="D147" t="s">
        <v>882</v>
      </c>
      <c r="E147" t="s">
        <v>1137</v>
      </c>
      <c r="F147">
        <v>496</v>
      </c>
      <c r="G147" t="s">
        <v>1264</v>
      </c>
      <c r="I147" s="2" t="s">
        <v>1188</v>
      </c>
      <c r="J147" s="2">
        <v>776</v>
      </c>
      <c r="K147" s="3" t="s">
        <v>1304</v>
      </c>
    </row>
    <row r="148" spans="1:11" x14ac:dyDescent="0.3">
      <c r="A148" t="s">
        <v>427</v>
      </c>
      <c r="B148" t="s">
        <v>428</v>
      </c>
      <c r="C148" t="s">
        <v>429</v>
      </c>
      <c r="D148" t="s">
        <v>883</v>
      </c>
      <c r="E148" t="s">
        <v>1080</v>
      </c>
      <c r="F148">
        <v>978</v>
      </c>
      <c r="G148" t="s">
        <v>1081</v>
      </c>
      <c r="I148" s="2" t="s">
        <v>1189</v>
      </c>
      <c r="J148" s="2">
        <v>949</v>
      </c>
      <c r="K148" s="3" t="s">
        <v>1190</v>
      </c>
    </row>
    <row r="149" spans="1:11" x14ac:dyDescent="0.3">
      <c r="A149" t="s">
        <v>430</v>
      </c>
      <c r="B149" t="s">
        <v>431</v>
      </c>
      <c r="C149" t="s">
        <v>432</v>
      </c>
      <c r="D149" t="s">
        <v>884</v>
      </c>
      <c r="E149" t="s">
        <v>1209</v>
      </c>
      <c r="F149">
        <v>951</v>
      </c>
      <c r="G149" t="s">
        <v>1210</v>
      </c>
      <c r="I149" s="2" t="s">
        <v>1191</v>
      </c>
      <c r="J149" s="2">
        <v>780</v>
      </c>
      <c r="K149" s="3" t="s">
        <v>1305</v>
      </c>
    </row>
    <row r="150" spans="1:11" x14ac:dyDescent="0.3">
      <c r="A150" t="s">
        <v>433</v>
      </c>
      <c r="B150" t="s">
        <v>434</v>
      </c>
      <c r="C150" t="s">
        <v>435</v>
      </c>
      <c r="D150" t="s">
        <v>885</v>
      </c>
      <c r="E150" t="s">
        <v>1132</v>
      </c>
      <c r="F150">
        <v>504</v>
      </c>
      <c r="G150" t="s">
        <v>1260</v>
      </c>
      <c r="I150" s="2" t="s">
        <v>1306</v>
      </c>
      <c r="J150" s="2">
        <v>0</v>
      </c>
      <c r="K150" s="3" t="s">
        <v>1307</v>
      </c>
    </row>
    <row r="151" spans="1:11" x14ac:dyDescent="0.3">
      <c r="A151" t="s">
        <v>436</v>
      </c>
      <c r="B151" t="s">
        <v>437</v>
      </c>
      <c r="C151" t="s">
        <v>438</v>
      </c>
      <c r="D151" t="s">
        <v>886</v>
      </c>
      <c r="E151" t="s">
        <v>1145</v>
      </c>
      <c r="F151">
        <v>943</v>
      </c>
      <c r="G151" t="s">
        <v>1271</v>
      </c>
      <c r="I151" s="2" t="s">
        <v>1192</v>
      </c>
      <c r="J151" s="2">
        <v>901</v>
      </c>
      <c r="K151" s="3" t="s">
        <v>1193</v>
      </c>
    </row>
    <row r="152" spans="1:11" x14ac:dyDescent="0.3">
      <c r="A152" t="s">
        <v>439</v>
      </c>
      <c r="B152" t="s">
        <v>440</v>
      </c>
      <c r="C152" t="s">
        <v>441</v>
      </c>
      <c r="D152" t="s">
        <v>887</v>
      </c>
      <c r="E152" t="s">
        <v>1136</v>
      </c>
      <c r="F152">
        <v>104</v>
      </c>
      <c r="G152" t="s">
        <v>1263</v>
      </c>
      <c r="I152" s="2" t="s">
        <v>1194</v>
      </c>
      <c r="J152" s="2">
        <v>834</v>
      </c>
      <c r="K152" s="3" t="s">
        <v>1195</v>
      </c>
    </row>
    <row r="153" spans="1:11" x14ac:dyDescent="0.3">
      <c r="A153" t="s">
        <v>442</v>
      </c>
      <c r="B153" t="s">
        <v>443</v>
      </c>
      <c r="C153" t="s">
        <v>444</v>
      </c>
      <c r="D153" t="s">
        <v>888</v>
      </c>
      <c r="E153" t="s">
        <v>1146</v>
      </c>
      <c r="F153">
        <v>516</v>
      </c>
      <c r="G153" t="s">
        <v>1272</v>
      </c>
      <c r="I153" s="2" t="s">
        <v>1196</v>
      </c>
      <c r="J153" s="2">
        <v>980</v>
      </c>
      <c r="K153" s="3" t="s">
        <v>1308</v>
      </c>
    </row>
    <row r="154" spans="1:11" x14ac:dyDescent="0.3">
      <c r="A154" t="s">
        <v>445</v>
      </c>
      <c r="B154" t="s">
        <v>446</v>
      </c>
      <c r="C154" t="s">
        <v>447</v>
      </c>
      <c r="D154" t="s">
        <v>889</v>
      </c>
      <c r="I154" s="2" t="s">
        <v>1197</v>
      </c>
      <c r="J154" s="2">
        <v>800</v>
      </c>
      <c r="K154" s="3" t="s">
        <v>1198</v>
      </c>
    </row>
    <row r="155" spans="1:11" x14ac:dyDescent="0.3">
      <c r="A155" t="s">
        <v>448</v>
      </c>
      <c r="B155" t="s">
        <v>449</v>
      </c>
      <c r="C155" t="s">
        <v>450</v>
      </c>
      <c r="D155" t="s">
        <v>890</v>
      </c>
      <c r="E155" t="s">
        <v>1150</v>
      </c>
      <c r="F155">
        <v>524</v>
      </c>
      <c r="G155" t="s">
        <v>1276</v>
      </c>
      <c r="I155" s="2" t="s">
        <v>1199</v>
      </c>
      <c r="J155" s="2">
        <v>840</v>
      </c>
      <c r="K155" s="3" t="s">
        <v>1200</v>
      </c>
    </row>
    <row r="156" spans="1:11" x14ac:dyDescent="0.3">
      <c r="A156" t="s">
        <v>451</v>
      </c>
      <c r="B156" t="s">
        <v>452</v>
      </c>
      <c r="C156" t="s">
        <v>453</v>
      </c>
      <c r="D156" t="s">
        <v>891</v>
      </c>
      <c r="E156" t="s">
        <v>1080</v>
      </c>
      <c r="F156">
        <v>978</v>
      </c>
      <c r="G156" t="s">
        <v>1081</v>
      </c>
      <c r="I156" s="2" t="s">
        <v>1199</v>
      </c>
      <c r="J156" s="2"/>
      <c r="K156" s="3"/>
    </row>
    <row r="157" spans="1:11" x14ac:dyDescent="0.3">
      <c r="A157" t="s">
        <v>454</v>
      </c>
      <c r="B157" t="s">
        <v>455</v>
      </c>
      <c r="C157" t="s">
        <v>456</v>
      </c>
      <c r="D157" t="s">
        <v>892</v>
      </c>
      <c r="E157" t="s">
        <v>1015</v>
      </c>
      <c r="F157">
        <v>532</v>
      </c>
      <c r="G157" t="s">
        <v>1016</v>
      </c>
      <c r="I157" s="2" t="s">
        <v>1201</v>
      </c>
      <c r="J157" s="2">
        <v>858</v>
      </c>
      <c r="K157" s="3" t="s">
        <v>1309</v>
      </c>
    </row>
    <row r="158" spans="1:11" x14ac:dyDescent="0.3">
      <c r="A158" t="s">
        <v>457</v>
      </c>
      <c r="B158" t="s">
        <v>458</v>
      </c>
      <c r="C158" t="s">
        <v>459</v>
      </c>
      <c r="D158" t="s">
        <v>893</v>
      </c>
      <c r="I158" s="2" t="s">
        <v>1202</v>
      </c>
      <c r="J158" s="2">
        <v>860</v>
      </c>
      <c r="K158" s="3" t="s">
        <v>1310</v>
      </c>
    </row>
    <row r="159" spans="1:11" x14ac:dyDescent="0.3">
      <c r="A159" t="s">
        <v>460</v>
      </c>
      <c r="B159" t="s">
        <v>461</v>
      </c>
      <c r="C159" t="s">
        <v>462</v>
      </c>
      <c r="D159" t="s">
        <v>894</v>
      </c>
      <c r="E159" t="s">
        <v>1151</v>
      </c>
      <c r="F159">
        <v>554</v>
      </c>
      <c r="G159" t="s">
        <v>1277</v>
      </c>
      <c r="I159" s="2" t="s">
        <v>1203</v>
      </c>
      <c r="J159" s="2">
        <v>937</v>
      </c>
      <c r="K159" s="3" t="s">
        <v>1311</v>
      </c>
    </row>
    <row r="160" spans="1:11" x14ac:dyDescent="0.3">
      <c r="A160" t="s">
        <v>463</v>
      </c>
      <c r="B160" t="s">
        <v>464</v>
      </c>
      <c r="C160" t="s">
        <v>465</v>
      </c>
      <c r="D160" t="s">
        <v>895</v>
      </c>
      <c r="E160" t="s">
        <v>1148</v>
      </c>
      <c r="F160">
        <v>558</v>
      </c>
      <c r="G160" t="s">
        <v>1274</v>
      </c>
      <c r="I160" s="2" t="s">
        <v>1204</v>
      </c>
      <c r="J160" s="2">
        <v>704</v>
      </c>
      <c r="K160" s="3" t="s">
        <v>1312</v>
      </c>
    </row>
    <row r="161" spans="1:11" x14ac:dyDescent="0.3">
      <c r="A161" t="s">
        <v>466</v>
      </c>
      <c r="B161" t="s">
        <v>467</v>
      </c>
      <c r="C161" t="s">
        <v>468</v>
      </c>
      <c r="D161" t="s">
        <v>896</v>
      </c>
      <c r="E161" t="s">
        <v>1211</v>
      </c>
      <c r="F161">
        <v>952</v>
      </c>
      <c r="G161" t="s">
        <v>1314</v>
      </c>
      <c r="I161" s="2" t="s">
        <v>1205</v>
      </c>
      <c r="J161" s="2">
        <v>548</v>
      </c>
      <c r="K161" s="3" t="s">
        <v>1313</v>
      </c>
    </row>
    <row r="162" spans="1:11" x14ac:dyDescent="0.3">
      <c r="A162" t="s">
        <v>469</v>
      </c>
      <c r="B162" t="s">
        <v>470</v>
      </c>
      <c r="C162" t="s">
        <v>471</v>
      </c>
      <c r="D162" t="s">
        <v>897</v>
      </c>
      <c r="E162" t="s">
        <v>1147</v>
      </c>
      <c r="F162">
        <v>566</v>
      </c>
      <c r="G162" t="s">
        <v>1273</v>
      </c>
      <c r="I162" s="2" t="s">
        <v>1206</v>
      </c>
      <c r="J162" s="2">
        <v>882</v>
      </c>
      <c r="K162" s="3" t="s">
        <v>1207</v>
      </c>
    </row>
    <row r="163" spans="1:11" x14ac:dyDescent="0.3">
      <c r="A163" t="s">
        <v>472</v>
      </c>
      <c r="B163" t="s">
        <v>473</v>
      </c>
      <c r="C163" t="s">
        <v>474</v>
      </c>
      <c r="D163" t="s">
        <v>898</v>
      </c>
      <c r="I163" s="2" t="s">
        <v>1208</v>
      </c>
      <c r="J163" s="2">
        <v>950</v>
      </c>
      <c r="K163" s="3" t="s">
        <v>1320</v>
      </c>
    </row>
    <row r="164" spans="1:11" x14ac:dyDescent="0.3">
      <c r="A164" t="s">
        <v>475</v>
      </c>
      <c r="B164" t="s">
        <v>476</v>
      </c>
      <c r="C164" t="s">
        <v>477</v>
      </c>
      <c r="D164" t="s">
        <v>899</v>
      </c>
      <c r="I164" s="2" t="s">
        <v>1209</v>
      </c>
      <c r="J164" s="2">
        <v>951</v>
      </c>
      <c r="K164" s="3" t="s">
        <v>1210</v>
      </c>
    </row>
    <row r="165" spans="1:11" x14ac:dyDescent="0.3">
      <c r="A165" t="s">
        <v>478</v>
      </c>
      <c r="B165" t="s">
        <v>479</v>
      </c>
      <c r="C165" t="s">
        <v>480</v>
      </c>
      <c r="D165" t="s">
        <v>900</v>
      </c>
      <c r="E165" t="s">
        <v>1199</v>
      </c>
      <c r="F165">
        <v>840</v>
      </c>
      <c r="G165" t="s">
        <v>1200</v>
      </c>
      <c r="I165" s="2" t="s">
        <v>1211</v>
      </c>
      <c r="J165" s="2">
        <v>952</v>
      </c>
      <c r="K165" s="3" t="s">
        <v>1314</v>
      </c>
    </row>
    <row r="166" spans="1:11" x14ac:dyDescent="0.3">
      <c r="A166" t="s">
        <v>481</v>
      </c>
      <c r="B166" t="s">
        <v>482</v>
      </c>
      <c r="C166" t="s">
        <v>483</v>
      </c>
      <c r="D166" t="s">
        <v>901</v>
      </c>
      <c r="E166" t="s">
        <v>1149</v>
      </c>
      <c r="F166">
        <v>578</v>
      </c>
      <c r="G166" t="s">
        <v>1275</v>
      </c>
      <c r="I166" s="2" t="s">
        <v>1212</v>
      </c>
      <c r="J166" s="2">
        <v>886</v>
      </c>
      <c r="K166" s="3" t="s">
        <v>1315</v>
      </c>
    </row>
    <row r="167" spans="1:11" x14ac:dyDescent="0.3">
      <c r="A167" t="s">
        <v>484</v>
      </c>
      <c r="B167" t="s">
        <v>485</v>
      </c>
      <c r="C167" t="s">
        <v>486</v>
      </c>
      <c r="D167" t="s">
        <v>902</v>
      </c>
      <c r="E167" t="s">
        <v>1152</v>
      </c>
      <c r="F167">
        <v>512</v>
      </c>
      <c r="G167" t="s">
        <v>1278</v>
      </c>
      <c r="I167" s="2" t="s">
        <v>1213</v>
      </c>
      <c r="J167" s="2">
        <v>710</v>
      </c>
      <c r="K167" s="3" t="s">
        <v>1316</v>
      </c>
    </row>
    <row r="168" spans="1:11" x14ac:dyDescent="0.3">
      <c r="A168" t="s">
        <v>487</v>
      </c>
      <c r="B168" t="s">
        <v>488</v>
      </c>
      <c r="C168" t="s">
        <v>489</v>
      </c>
      <c r="D168" t="s">
        <v>903</v>
      </c>
      <c r="E168" t="s">
        <v>1159</v>
      </c>
      <c r="F168">
        <v>586</v>
      </c>
      <c r="G168" t="s">
        <v>1281</v>
      </c>
      <c r="I168" s="2" t="s">
        <v>1214</v>
      </c>
      <c r="J168" s="2">
        <v>967</v>
      </c>
      <c r="K168" s="3" t="s">
        <v>1317</v>
      </c>
    </row>
    <row r="169" spans="1:11" x14ac:dyDescent="0.3">
      <c r="A169" t="s">
        <v>490</v>
      </c>
      <c r="B169" t="s">
        <v>491</v>
      </c>
      <c r="C169" t="s">
        <v>492</v>
      </c>
      <c r="D169" t="s">
        <v>904</v>
      </c>
      <c r="E169" t="s">
        <v>1199</v>
      </c>
      <c r="F169">
        <v>840</v>
      </c>
      <c r="G169" t="s">
        <v>1200</v>
      </c>
    </row>
    <row r="170" spans="1:11" x14ac:dyDescent="0.3">
      <c r="A170" t="s">
        <v>493</v>
      </c>
      <c r="B170" t="s">
        <v>494</v>
      </c>
      <c r="C170" t="s">
        <v>495</v>
      </c>
      <c r="D170" t="s">
        <v>905</v>
      </c>
    </row>
    <row r="171" spans="1:11" x14ac:dyDescent="0.3">
      <c r="A171" t="s">
        <v>496</v>
      </c>
      <c r="B171" t="s">
        <v>497</v>
      </c>
      <c r="C171" t="s">
        <v>498</v>
      </c>
      <c r="D171" t="s">
        <v>906</v>
      </c>
      <c r="E171" t="s">
        <v>1153</v>
      </c>
      <c r="F171">
        <v>590</v>
      </c>
      <c r="G171" t="s">
        <v>1154</v>
      </c>
    </row>
    <row r="172" spans="1:11" x14ac:dyDescent="0.3">
      <c r="A172" t="s">
        <v>499</v>
      </c>
      <c r="B172" t="s">
        <v>500</v>
      </c>
      <c r="C172" t="s">
        <v>501</v>
      </c>
      <c r="D172" t="s">
        <v>907</v>
      </c>
      <c r="E172" t="s">
        <v>1157</v>
      </c>
      <c r="F172">
        <v>598</v>
      </c>
      <c r="G172" t="s">
        <v>1279</v>
      </c>
    </row>
    <row r="173" spans="1:11" x14ac:dyDescent="0.3">
      <c r="A173" t="s">
        <v>502</v>
      </c>
      <c r="B173" t="s">
        <v>503</v>
      </c>
      <c r="C173" t="s">
        <v>504</v>
      </c>
      <c r="D173" t="s">
        <v>908</v>
      </c>
      <c r="E173" t="s">
        <v>1161</v>
      </c>
      <c r="F173">
        <v>600</v>
      </c>
      <c r="G173" t="s">
        <v>1162</v>
      </c>
    </row>
    <row r="174" spans="1:11" x14ac:dyDescent="0.3">
      <c r="A174" t="s">
        <v>505</v>
      </c>
      <c r="B174" t="s">
        <v>506</v>
      </c>
      <c r="C174" t="s">
        <v>507</v>
      </c>
      <c r="D174" t="s">
        <v>909</v>
      </c>
      <c r="E174" t="s">
        <v>1155</v>
      </c>
      <c r="F174">
        <v>604</v>
      </c>
      <c r="G174" t="s">
        <v>1156</v>
      </c>
    </row>
    <row r="175" spans="1:11" x14ac:dyDescent="0.3">
      <c r="A175" t="s">
        <v>508</v>
      </c>
      <c r="B175" t="s">
        <v>509</v>
      </c>
      <c r="C175" t="s">
        <v>510</v>
      </c>
      <c r="D175" t="s">
        <v>910</v>
      </c>
      <c r="E175" t="s">
        <v>1158</v>
      </c>
      <c r="F175">
        <v>608</v>
      </c>
      <c r="G175" t="s">
        <v>1280</v>
      </c>
    </row>
    <row r="176" spans="1:11" x14ac:dyDescent="0.3">
      <c r="A176" t="s">
        <v>511</v>
      </c>
      <c r="B176" t="s">
        <v>512</v>
      </c>
      <c r="C176" t="s">
        <v>513</v>
      </c>
      <c r="D176" t="s">
        <v>911</v>
      </c>
    </row>
    <row r="177" spans="1:7" x14ac:dyDescent="0.3">
      <c r="A177" t="s">
        <v>514</v>
      </c>
      <c r="B177" t="s">
        <v>515</v>
      </c>
      <c r="C177" t="s">
        <v>516</v>
      </c>
      <c r="D177" t="s">
        <v>912</v>
      </c>
      <c r="E177" t="s">
        <v>1160</v>
      </c>
      <c r="F177">
        <v>985</v>
      </c>
      <c r="G177" t="s">
        <v>1282</v>
      </c>
    </row>
    <row r="178" spans="1:7" x14ac:dyDescent="0.3">
      <c r="A178" t="s">
        <v>517</v>
      </c>
      <c r="B178" t="s">
        <v>518</v>
      </c>
      <c r="C178" t="s">
        <v>519</v>
      </c>
      <c r="D178" t="s">
        <v>913</v>
      </c>
      <c r="E178" t="s">
        <v>1080</v>
      </c>
      <c r="F178">
        <v>978</v>
      </c>
      <c r="G178" t="s">
        <v>1081</v>
      </c>
    </row>
    <row r="179" spans="1:7" x14ac:dyDescent="0.3">
      <c r="A179" t="s">
        <v>520</v>
      </c>
      <c r="B179" t="s">
        <v>521</v>
      </c>
      <c r="C179" t="s">
        <v>522</v>
      </c>
      <c r="D179" t="s">
        <v>914</v>
      </c>
      <c r="E179" t="s">
        <v>1199</v>
      </c>
      <c r="F179">
        <v>840</v>
      </c>
      <c r="G179" t="s">
        <v>1200</v>
      </c>
    </row>
    <row r="180" spans="1:7" x14ac:dyDescent="0.3">
      <c r="A180" t="s">
        <v>523</v>
      </c>
      <c r="B180" t="s">
        <v>524</v>
      </c>
      <c r="C180" t="s">
        <v>525</v>
      </c>
      <c r="D180" t="s">
        <v>915</v>
      </c>
      <c r="E180" t="s">
        <v>1163</v>
      </c>
      <c r="F180">
        <v>634</v>
      </c>
      <c r="G180" t="s">
        <v>1283</v>
      </c>
    </row>
    <row r="181" spans="1:7" x14ac:dyDescent="0.3">
      <c r="A181" t="s">
        <v>720</v>
      </c>
      <c r="B181" t="s">
        <v>154</v>
      </c>
      <c r="C181" t="s">
        <v>155</v>
      </c>
      <c r="D181" t="s">
        <v>789</v>
      </c>
      <c r="E181" t="s">
        <v>1208</v>
      </c>
      <c r="F181">
        <v>950</v>
      </c>
      <c r="G181" t="s">
        <v>1320</v>
      </c>
    </row>
    <row r="182" spans="1:7" x14ac:dyDescent="0.3">
      <c r="A182" t="s">
        <v>722</v>
      </c>
      <c r="B182" t="s">
        <v>526</v>
      </c>
      <c r="C182" t="s">
        <v>527</v>
      </c>
      <c r="D182" t="s">
        <v>916</v>
      </c>
      <c r="E182" t="s">
        <v>1080</v>
      </c>
      <c r="F182">
        <v>978</v>
      </c>
      <c r="G182" t="s">
        <v>1081</v>
      </c>
    </row>
    <row r="183" spans="1:7" x14ac:dyDescent="0.3">
      <c r="A183" t="s">
        <v>528</v>
      </c>
      <c r="B183" t="s">
        <v>529</v>
      </c>
      <c r="C183" t="s">
        <v>530</v>
      </c>
      <c r="D183" t="s">
        <v>917</v>
      </c>
      <c r="E183" t="s">
        <v>1164</v>
      </c>
      <c r="F183">
        <v>946</v>
      </c>
      <c r="G183" t="s">
        <v>1284</v>
      </c>
    </row>
    <row r="184" spans="1:7" x14ac:dyDescent="0.3">
      <c r="A184" t="s">
        <v>531</v>
      </c>
      <c r="B184" t="s">
        <v>532</v>
      </c>
      <c r="C184" t="s">
        <v>533</v>
      </c>
      <c r="D184" t="s">
        <v>918</v>
      </c>
      <c r="E184" t="s">
        <v>1166</v>
      </c>
      <c r="F184">
        <v>643</v>
      </c>
      <c r="G184" t="s">
        <v>1286</v>
      </c>
    </row>
    <row r="185" spans="1:7" x14ac:dyDescent="0.3">
      <c r="A185" t="s">
        <v>534</v>
      </c>
      <c r="B185" t="s">
        <v>535</v>
      </c>
      <c r="C185" t="s">
        <v>536</v>
      </c>
      <c r="D185" t="s">
        <v>919</v>
      </c>
      <c r="E185" t="s">
        <v>1167</v>
      </c>
      <c r="F185">
        <v>646</v>
      </c>
      <c r="G185" t="s">
        <v>1287</v>
      </c>
    </row>
    <row r="186" spans="1:7" x14ac:dyDescent="0.3">
      <c r="A186" t="s">
        <v>539</v>
      </c>
      <c r="B186" t="s">
        <v>540</v>
      </c>
      <c r="C186" t="s">
        <v>541</v>
      </c>
      <c r="D186" t="s">
        <v>921</v>
      </c>
      <c r="E186" t="s">
        <v>1174</v>
      </c>
      <c r="F186">
        <v>654</v>
      </c>
      <c r="G186" t="s">
        <v>1294</v>
      </c>
    </row>
    <row r="187" spans="1:7" x14ac:dyDescent="0.3">
      <c r="A187" t="s">
        <v>542</v>
      </c>
      <c r="B187" t="s">
        <v>543</v>
      </c>
      <c r="C187" t="s">
        <v>544</v>
      </c>
      <c r="D187" t="s">
        <v>922</v>
      </c>
      <c r="E187" t="s">
        <v>1209</v>
      </c>
      <c r="F187">
        <v>951</v>
      </c>
      <c r="G187" t="s">
        <v>1210</v>
      </c>
    </row>
    <row r="188" spans="1:7" x14ac:dyDescent="0.3">
      <c r="A188" t="s">
        <v>545</v>
      </c>
      <c r="B188" t="s">
        <v>546</v>
      </c>
      <c r="C188" t="s">
        <v>547</v>
      </c>
      <c r="D188" t="s">
        <v>923</v>
      </c>
      <c r="E188" t="s">
        <v>1209</v>
      </c>
      <c r="F188">
        <v>951</v>
      </c>
      <c r="G188" t="s">
        <v>1210</v>
      </c>
    </row>
    <row r="189" spans="1:7" x14ac:dyDescent="0.3">
      <c r="A189" t="s">
        <v>550</v>
      </c>
      <c r="B189" t="s">
        <v>551</v>
      </c>
      <c r="C189" t="s">
        <v>552</v>
      </c>
      <c r="D189" t="s">
        <v>925</v>
      </c>
      <c r="E189" t="s">
        <v>1080</v>
      </c>
      <c r="F189">
        <v>978</v>
      </c>
      <c r="G189" t="s">
        <v>1081</v>
      </c>
    </row>
    <row r="190" spans="1:7" x14ac:dyDescent="0.3">
      <c r="A190" t="s">
        <v>553</v>
      </c>
      <c r="B190" t="s">
        <v>554</v>
      </c>
      <c r="C190" t="s">
        <v>555</v>
      </c>
      <c r="D190" t="s">
        <v>926</v>
      </c>
      <c r="E190" t="s">
        <v>1209</v>
      </c>
      <c r="F190">
        <v>951</v>
      </c>
      <c r="G190" t="s">
        <v>1210</v>
      </c>
    </row>
    <row r="191" spans="1:7" x14ac:dyDescent="0.3">
      <c r="A191" t="s">
        <v>723</v>
      </c>
      <c r="B191" t="s">
        <v>537</v>
      </c>
      <c r="C191" t="s">
        <v>538</v>
      </c>
      <c r="D191" t="s">
        <v>920</v>
      </c>
      <c r="E191" t="s">
        <v>1080</v>
      </c>
      <c r="F191">
        <v>978</v>
      </c>
      <c r="G191" t="s">
        <v>1081</v>
      </c>
    </row>
    <row r="192" spans="1:7" x14ac:dyDescent="0.3">
      <c r="A192" t="s">
        <v>731</v>
      </c>
      <c r="B192" t="s">
        <v>548</v>
      </c>
      <c r="C192" t="s">
        <v>549</v>
      </c>
      <c r="D192" t="s">
        <v>924</v>
      </c>
      <c r="E192" t="s">
        <v>1080</v>
      </c>
      <c r="F192">
        <v>978</v>
      </c>
      <c r="G192" t="s">
        <v>1081</v>
      </c>
    </row>
    <row r="193" spans="1:7" x14ac:dyDescent="0.3">
      <c r="A193" t="s">
        <v>556</v>
      </c>
      <c r="B193" t="s">
        <v>557</v>
      </c>
      <c r="C193" t="s">
        <v>558</v>
      </c>
      <c r="D193" t="s">
        <v>927</v>
      </c>
      <c r="E193" t="s">
        <v>1206</v>
      </c>
      <c r="F193">
        <v>882</v>
      </c>
      <c r="G193" t="s">
        <v>1207</v>
      </c>
    </row>
    <row r="194" spans="1:7" x14ac:dyDescent="0.3">
      <c r="A194" t="s">
        <v>559</v>
      </c>
      <c r="B194" t="s">
        <v>560</v>
      </c>
      <c r="C194" t="s">
        <v>561</v>
      </c>
      <c r="D194" t="s">
        <v>928</v>
      </c>
      <c r="E194" t="s">
        <v>1080</v>
      </c>
      <c r="F194">
        <v>978</v>
      </c>
      <c r="G194" t="s">
        <v>1081</v>
      </c>
    </row>
    <row r="195" spans="1:7" x14ac:dyDescent="0.3">
      <c r="A195" t="s">
        <v>562</v>
      </c>
      <c r="B195" t="s">
        <v>563</v>
      </c>
      <c r="C195" t="s">
        <v>564</v>
      </c>
      <c r="D195" t="s">
        <v>929</v>
      </c>
      <c r="E195" t="s">
        <v>1297</v>
      </c>
      <c r="F195">
        <v>678</v>
      </c>
      <c r="G195" t="s">
        <v>1298</v>
      </c>
    </row>
    <row r="196" spans="1:7" x14ac:dyDescent="0.3">
      <c r="A196" t="s">
        <v>565</v>
      </c>
      <c r="B196" t="s">
        <v>566</v>
      </c>
      <c r="C196" t="s">
        <v>567</v>
      </c>
      <c r="D196" t="s">
        <v>930</v>
      </c>
      <c r="E196" t="s">
        <v>1168</v>
      </c>
      <c r="F196">
        <v>682</v>
      </c>
      <c r="G196" t="s">
        <v>1288</v>
      </c>
    </row>
    <row r="197" spans="1:7" x14ac:dyDescent="0.3">
      <c r="A197" t="s">
        <v>568</v>
      </c>
      <c r="B197" t="s">
        <v>569</v>
      </c>
      <c r="C197" t="s">
        <v>570</v>
      </c>
      <c r="D197" t="s">
        <v>931</v>
      </c>
      <c r="E197" t="s">
        <v>1211</v>
      </c>
      <c r="F197">
        <v>952</v>
      </c>
      <c r="G197" t="s">
        <v>1314</v>
      </c>
    </row>
    <row r="198" spans="1:7" x14ac:dyDescent="0.3">
      <c r="A198" t="s">
        <v>571</v>
      </c>
      <c r="B198" t="s">
        <v>572</v>
      </c>
      <c r="C198" t="s">
        <v>573</v>
      </c>
      <c r="D198" t="s">
        <v>932</v>
      </c>
      <c r="E198" t="s">
        <v>1165</v>
      </c>
      <c r="F198">
        <v>941</v>
      </c>
      <c r="G198" t="s">
        <v>1285</v>
      </c>
    </row>
    <row r="199" spans="1:7" x14ac:dyDescent="0.3">
      <c r="A199" t="s">
        <v>574</v>
      </c>
      <c r="B199" t="s">
        <v>575</v>
      </c>
      <c r="C199" t="s">
        <v>576</v>
      </c>
      <c r="D199" t="s">
        <v>933</v>
      </c>
      <c r="E199" t="s">
        <v>1170</v>
      </c>
      <c r="F199">
        <v>690</v>
      </c>
      <c r="G199" t="s">
        <v>1290</v>
      </c>
    </row>
    <row r="200" spans="1:7" x14ac:dyDescent="0.3">
      <c r="A200" t="s">
        <v>577</v>
      </c>
      <c r="B200" t="s">
        <v>578</v>
      </c>
      <c r="C200" t="s">
        <v>579</v>
      </c>
      <c r="D200" t="s">
        <v>934</v>
      </c>
      <c r="E200" t="s">
        <v>1175</v>
      </c>
      <c r="F200">
        <v>694</v>
      </c>
      <c r="G200" t="s">
        <v>1176</v>
      </c>
    </row>
    <row r="201" spans="1:7" x14ac:dyDescent="0.3">
      <c r="A201" t="s">
        <v>580</v>
      </c>
      <c r="B201" t="s">
        <v>581</v>
      </c>
      <c r="C201" t="s">
        <v>582</v>
      </c>
      <c r="D201" t="s">
        <v>935</v>
      </c>
      <c r="E201" t="s">
        <v>1173</v>
      </c>
      <c r="F201">
        <v>702</v>
      </c>
      <c r="G201" t="s">
        <v>1293</v>
      </c>
    </row>
    <row r="202" spans="1:7" x14ac:dyDescent="0.3">
      <c r="A202" t="s">
        <v>583</v>
      </c>
      <c r="B202" t="s">
        <v>584</v>
      </c>
      <c r="C202" t="s">
        <v>585</v>
      </c>
      <c r="D202" t="s">
        <v>936</v>
      </c>
      <c r="E202" t="s">
        <v>1080</v>
      </c>
      <c r="F202">
        <v>978</v>
      </c>
      <c r="G202" t="s">
        <v>1081</v>
      </c>
    </row>
    <row r="203" spans="1:7" x14ac:dyDescent="0.3">
      <c r="A203" t="s">
        <v>586</v>
      </c>
      <c r="B203" t="s">
        <v>587</v>
      </c>
      <c r="C203" t="s">
        <v>588</v>
      </c>
      <c r="D203" t="s">
        <v>937</v>
      </c>
      <c r="E203" t="s">
        <v>1080</v>
      </c>
      <c r="F203">
        <v>978</v>
      </c>
      <c r="G203" t="s">
        <v>1081</v>
      </c>
    </row>
    <row r="204" spans="1:7" x14ac:dyDescent="0.3">
      <c r="A204" t="s">
        <v>589</v>
      </c>
      <c r="B204" t="s">
        <v>590</v>
      </c>
      <c r="C204" t="s">
        <v>591</v>
      </c>
      <c r="D204" t="s">
        <v>938</v>
      </c>
      <c r="E204" t="s">
        <v>1169</v>
      </c>
      <c r="F204">
        <v>90</v>
      </c>
      <c r="G204" t="s">
        <v>1289</v>
      </c>
    </row>
    <row r="205" spans="1:7" x14ac:dyDescent="0.3">
      <c r="A205" t="s">
        <v>592</v>
      </c>
      <c r="B205" t="s">
        <v>593</v>
      </c>
      <c r="C205" t="s">
        <v>594</v>
      </c>
      <c r="D205" t="s">
        <v>939</v>
      </c>
      <c r="E205" t="s">
        <v>1177</v>
      </c>
      <c r="F205">
        <v>706</v>
      </c>
      <c r="G205" t="s">
        <v>1295</v>
      </c>
    </row>
    <row r="206" spans="1:7" x14ac:dyDescent="0.3">
      <c r="A206" t="s">
        <v>595</v>
      </c>
      <c r="B206" t="s">
        <v>596</v>
      </c>
      <c r="C206" t="s">
        <v>597</v>
      </c>
      <c r="D206" t="s">
        <v>940</v>
      </c>
      <c r="E206" t="s">
        <v>1213</v>
      </c>
      <c r="F206">
        <v>710</v>
      </c>
      <c r="G206" t="s">
        <v>1316</v>
      </c>
    </row>
    <row r="207" spans="1:7" x14ac:dyDescent="0.3">
      <c r="A207" t="s">
        <v>598</v>
      </c>
      <c r="B207" t="s">
        <v>599</v>
      </c>
      <c r="C207" t="s">
        <v>600</v>
      </c>
      <c r="D207" t="s">
        <v>941</v>
      </c>
    </row>
    <row r="208" spans="1:7" x14ac:dyDescent="0.3">
      <c r="A208" t="s">
        <v>601</v>
      </c>
      <c r="B208" t="s">
        <v>602</v>
      </c>
      <c r="C208" t="s">
        <v>603</v>
      </c>
      <c r="D208" t="s">
        <v>942</v>
      </c>
      <c r="E208" t="s">
        <v>1180</v>
      </c>
      <c r="F208">
        <v>728</v>
      </c>
      <c r="G208" t="s">
        <v>1296</v>
      </c>
    </row>
    <row r="209" spans="1:7" x14ac:dyDescent="0.3">
      <c r="A209" t="s">
        <v>604</v>
      </c>
      <c r="B209" t="s">
        <v>605</v>
      </c>
      <c r="C209" t="s">
        <v>606</v>
      </c>
      <c r="D209" t="s">
        <v>943</v>
      </c>
      <c r="E209" t="s">
        <v>1080</v>
      </c>
      <c r="F209">
        <v>978</v>
      </c>
      <c r="G209" t="s">
        <v>1081</v>
      </c>
    </row>
    <row r="210" spans="1:7" x14ac:dyDescent="0.3">
      <c r="A210" t="s">
        <v>607</v>
      </c>
      <c r="B210" t="s">
        <v>608</v>
      </c>
      <c r="C210" t="s">
        <v>609</v>
      </c>
      <c r="D210" t="s">
        <v>944</v>
      </c>
      <c r="E210" t="s">
        <v>1127</v>
      </c>
      <c r="F210">
        <v>144</v>
      </c>
      <c r="G210" t="s">
        <v>1257</v>
      </c>
    </row>
    <row r="211" spans="1:7" x14ac:dyDescent="0.3">
      <c r="A211" t="s">
        <v>610</v>
      </c>
      <c r="B211" t="s">
        <v>611</v>
      </c>
      <c r="C211" t="s">
        <v>612</v>
      </c>
      <c r="D211" t="s">
        <v>945</v>
      </c>
      <c r="E211" t="s">
        <v>1171</v>
      </c>
      <c r="F211">
        <v>938</v>
      </c>
      <c r="G211" t="s">
        <v>1291</v>
      </c>
    </row>
    <row r="212" spans="1:7" x14ac:dyDescent="0.3">
      <c r="A212" t="s">
        <v>613</v>
      </c>
      <c r="B212" t="s">
        <v>614</v>
      </c>
      <c r="C212" t="s">
        <v>615</v>
      </c>
      <c r="D212" t="s">
        <v>946</v>
      </c>
      <c r="E212" t="s">
        <v>1178</v>
      </c>
      <c r="F212">
        <v>968</v>
      </c>
      <c r="G212" t="s">
        <v>1179</v>
      </c>
    </row>
    <row r="213" spans="1:7" x14ac:dyDescent="0.3">
      <c r="A213" t="s">
        <v>616</v>
      </c>
      <c r="B213" t="s">
        <v>617</v>
      </c>
      <c r="C213" t="s">
        <v>618</v>
      </c>
      <c r="D213" t="s">
        <v>947</v>
      </c>
    </row>
    <row r="214" spans="1:7" x14ac:dyDescent="0.3">
      <c r="A214" t="s">
        <v>621</v>
      </c>
      <c r="B214" t="s">
        <v>622</v>
      </c>
      <c r="C214" t="s">
        <v>623</v>
      </c>
      <c r="D214" t="s">
        <v>949</v>
      </c>
      <c r="E214" t="s">
        <v>1172</v>
      </c>
      <c r="F214">
        <v>752</v>
      </c>
      <c r="G214" t="s">
        <v>1292</v>
      </c>
    </row>
    <row r="215" spans="1:7" x14ac:dyDescent="0.3">
      <c r="A215" t="s">
        <v>624</v>
      </c>
      <c r="B215" t="s">
        <v>625</v>
      </c>
      <c r="C215" t="s">
        <v>626</v>
      </c>
      <c r="D215" t="s">
        <v>950</v>
      </c>
      <c r="E215" t="s">
        <v>1055</v>
      </c>
      <c r="F215">
        <v>756</v>
      </c>
      <c r="G215" t="s">
        <v>1056</v>
      </c>
    </row>
    <row r="216" spans="1:7" x14ac:dyDescent="0.3">
      <c r="A216" t="s">
        <v>732</v>
      </c>
      <c r="B216" t="s">
        <v>627</v>
      </c>
      <c r="C216" t="s">
        <v>628</v>
      </c>
      <c r="D216" t="s">
        <v>951</v>
      </c>
      <c r="E216" t="s">
        <v>1181</v>
      </c>
      <c r="F216">
        <v>760</v>
      </c>
      <c r="G216" t="s">
        <v>1299</v>
      </c>
    </row>
    <row r="217" spans="1:7" x14ac:dyDescent="0.3">
      <c r="A217" t="s">
        <v>717</v>
      </c>
      <c r="B217" t="s">
        <v>629</v>
      </c>
      <c r="C217" t="s">
        <v>630</v>
      </c>
      <c r="D217" t="s">
        <v>952</v>
      </c>
      <c r="E217" t="s">
        <v>1192</v>
      </c>
      <c r="F217">
        <v>901</v>
      </c>
      <c r="G217" t="s">
        <v>1193</v>
      </c>
    </row>
    <row r="218" spans="1:7" x14ac:dyDescent="0.3">
      <c r="A218" t="s">
        <v>631</v>
      </c>
      <c r="B218" t="s">
        <v>632</v>
      </c>
      <c r="C218" t="s">
        <v>633</v>
      </c>
      <c r="D218" t="s">
        <v>953</v>
      </c>
      <c r="E218" t="s">
        <v>1184</v>
      </c>
      <c r="F218">
        <v>972</v>
      </c>
      <c r="G218" t="s">
        <v>1302</v>
      </c>
    </row>
    <row r="219" spans="1:7" x14ac:dyDescent="0.3">
      <c r="A219" t="s">
        <v>716</v>
      </c>
      <c r="B219" t="s">
        <v>634</v>
      </c>
      <c r="C219" t="s">
        <v>635</v>
      </c>
      <c r="D219" t="s">
        <v>954</v>
      </c>
      <c r="E219" t="s">
        <v>1194</v>
      </c>
      <c r="F219">
        <v>834</v>
      </c>
      <c r="G219" t="s">
        <v>1195</v>
      </c>
    </row>
    <row r="220" spans="1:7" x14ac:dyDescent="0.3">
      <c r="A220" t="s">
        <v>636</v>
      </c>
      <c r="B220" t="s">
        <v>637</v>
      </c>
      <c r="C220" t="s">
        <v>638</v>
      </c>
      <c r="D220" t="s">
        <v>955</v>
      </c>
      <c r="E220" t="s">
        <v>1183</v>
      </c>
      <c r="F220">
        <v>764</v>
      </c>
      <c r="G220" t="s">
        <v>1301</v>
      </c>
    </row>
    <row r="221" spans="1:7" x14ac:dyDescent="0.3">
      <c r="A221" t="s">
        <v>639</v>
      </c>
      <c r="B221" t="s">
        <v>640</v>
      </c>
      <c r="C221" t="s">
        <v>641</v>
      </c>
      <c r="D221" t="s">
        <v>956</v>
      </c>
      <c r="E221" t="s">
        <v>1199</v>
      </c>
      <c r="F221">
        <v>840</v>
      </c>
      <c r="G221" t="s">
        <v>1200</v>
      </c>
    </row>
    <row r="222" spans="1:7" x14ac:dyDescent="0.3">
      <c r="A222" t="s">
        <v>642</v>
      </c>
      <c r="B222" t="s">
        <v>643</v>
      </c>
      <c r="C222" t="s">
        <v>644</v>
      </c>
      <c r="D222" t="s">
        <v>957</v>
      </c>
      <c r="E222" t="s">
        <v>1211</v>
      </c>
      <c r="F222">
        <v>952</v>
      </c>
      <c r="G222" t="s">
        <v>1314</v>
      </c>
    </row>
    <row r="223" spans="1:7" x14ac:dyDescent="0.3">
      <c r="A223" t="s">
        <v>645</v>
      </c>
      <c r="B223" t="s">
        <v>646</v>
      </c>
      <c r="C223" t="s">
        <v>647</v>
      </c>
      <c r="D223" t="s">
        <v>958</v>
      </c>
    </row>
    <row r="224" spans="1:7" x14ac:dyDescent="0.3">
      <c r="A224" t="s">
        <v>648</v>
      </c>
      <c r="B224" t="s">
        <v>649</v>
      </c>
      <c r="C224" t="s">
        <v>650</v>
      </c>
      <c r="D224" t="s">
        <v>959</v>
      </c>
      <c r="E224" t="s">
        <v>1188</v>
      </c>
      <c r="F224">
        <v>776</v>
      </c>
      <c r="G224" t="s">
        <v>1304</v>
      </c>
    </row>
    <row r="225" spans="1:7" x14ac:dyDescent="0.3">
      <c r="A225" t="s">
        <v>651</v>
      </c>
      <c r="B225" t="s">
        <v>652</v>
      </c>
      <c r="C225" t="s">
        <v>653</v>
      </c>
      <c r="D225" t="s">
        <v>960</v>
      </c>
      <c r="E225" t="s">
        <v>1191</v>
      </c>
      <c r="F225">
        <v>780</v>
      </c>
      <c r="G225" t="s">
        <v>1305</v>
      </c>
    </row>
    <row r="226" spans="1:7" x14ac:dyDescent="0.3">
      <c r="A226" t="s">
        <v>654</v>
      </c>
      <c r="B226" t="s">
        <v>655</v>
      </c>
      <c r="C226" t="s">
        <v>656</v>
      </c>
      <c r="D226" t="s">
        <v>961</v>
      </c>
      <c r="E226" t="s">
        <v>1186</v>
      </c>
      <c r="F226">
        <v>788</v>
      </c>
      <c r="G226" t="s">
        <v>1187</v>
      </c>
    </row>
    <row r="227" spans="1:7" x14ac:dyDescent="0.3">
      <c r="A227" t="s">
        <v>657</v>
      </c>
      <c r="B227" t="s">
        <v>658</v>
      </c>
      <c r="C227" t="s">
        <v>659</v>
      </c>
      <c r="D227" t="s">
        <v>962</v>
      </c>
      <c r="E227" t="s">
        <v>1189</v>
      </c>
      <c r="F227">
        <v>949</v>
      </c>
      <c r="G227" t="s">
        <v>1190</v>
      </c>
    </row>
    <row r="228" spans="1:7" x14ac:dyDescent="0.3">
      <c r="A228" t="s">
        <v>660</v>
      </c>
      <c r="B228" t="s">
        <v>661</v>
      </c>
      <c r="C228" t="s">
        <v>662</v>
      </c>
      <c r="D228" t="s">
        <v>963</v>
      </c>
      <c r="E228" t="s">
        <v>1185</v>
      </c>
      <c r="F228">
        <v>934</v>
      </c>
      <c r="G228" t="s">
        <v>1303</v>
      </c>
    </row>
    <row r="229" spans="1:7" x14ac:dyDescent="0.3">
      <c r="A229" t="s">
        <v>663</v>
      </c>
      <c r="B229" t="s">
        <v>664</v>
      </c>
      <c r="C229" t="s">
        <v>665</v>
      </c>
      <c r="D229" t="s">
        <v>964</v>
      </c>
      <c r="E229" t="s">
        <v>1199</v>
      </c>
      <c r="F229">
        <v>840</v>
      </c>
      <c r="G229" t="s">
        <v>1200</v>
      </c>
    </row>
    <row r="230" spans="1:7" x14ac:dyDescent="0.3">
      <c r="A230" t="s">
        <v>666</v>
      </c>
      <c r="B230" t="s">
        <v>667</v>
      </c>
      <c r="C230" t="s">
        <v>668</v>
      </c>
      <c r="D230" t="s">
        <v>965</v>
      </c>
      <c r="E230" t="s">
        <v>1306</v>
      </c>
      <c r="F230">
        <v>0</v>
      </c>
      <c r="G230" t="s">
        <v>1307</v>
      </c>
    </row>
    <row r="231" spans="1:7" x14ac:dyDescent="0.3">
      <c r="A231" t="s">
        <v>669</v>
      </c>
      <c r="B231" t="s">
        <v>670</v>
      </c>
      <c r="C231" t="s">
        <v>671</v>
      </c>
      <c r="D231" t="s">
        <v>966</v>
      </c>
      <c r="E231" t="s">
        <v>1197</v>
      </c>
      <c r="F231">
        <v>800</v>
      </c>
      <c r="G231" t="s">
        <v>1198</v>
      </c>
    </row>
    <row r="232" spans="1:7" x14ac:dyDescent="0.3">
      <c r="A232" t="s">
        <v>672</v>
      </c>
      <c r="B232" t="s">
        <v>673</v>
      </c>
      <c r="C232" t="s">
        <v>674</v>
      </c>
      <c r="D232" t="s">
        <v>967</v>
      </c>
      <c r="E232" t="s">
        <v>1196</v>
      </c>
      <c r="F232">
        <v>980</v>
      </c>
      <c r="G232" t="s">
        <v>1308</v>
      </c>
    </row>
    <row r="233" spans="1:7" x14ac:dyDescent="0.3">
      <c r="A233" t="s">
        <v>675</v>
      </c>
      <c r="B233" t="s">
        <v>676</v>
      </c>
      <c r="C233" t="s">
        <v>677</v>
      </c>
      <c r="D233" t="s">
        <v>968</v>
      </c>
      <c r="E233" t="s">
        <v>1007</v>
      </c>
      <c r="F233">
        <v>784</v>
      </c>
      <c r="G233" t="s">
        <v>1008</v>
      </c>
    </row>
    <row r="234" spans="1:7" x14ac:dyDescent="0.3">
      <c r="A234" t="s">
        <v>678</v>
      </c>
      <c r="B234" t="s">
        <v>679</v>
      </c>
      <c r="C234" t="s">
        <v>680</v>
      </c>
      <c r="D234" t="s">
        <v>969</v>
      </c>
      <c r="E234" t="s">
        <v>1085</v>
      </c>
      <c r="F234">
        <v>826</v>
      </c>
      <c r="G234" t="s">
        <v>1086</v>
      </c>
    </row>
    <row r="235" spans="1:7" x14ac:dyDescent="0.3">
      <c r="A235" t="s">
        <v>684</v>
      </c>
      <c r="B235" t="s">
        <v>685</v>
      </c>
      <c r="C235" t="s">
        <v>686</v>
      </c>
      <c r="D235" t="s">
        <v>971</v>
      </c>
      <c r="E235" t="s">
        <v>1201</v>
      </c>
      <c r="F235">
        <v>858</v>
      </c>
      <c r="G235" t="s">
        <v>1309</v>
      </c>
    </row>
    <row r="236" spans="1:7" x14ac:dyDescent="0.3">
      <c r="A236" t="s">
        <v>687</v>
      </c>
      <c r="B236" t="s">
        <v>688</v>
      </c>
      <c r="C236" t="s">
        <v>689</v>
      </c>
      <c r="D236" t="s">
        <v>972</v>
      </c>
      <c r="E236" t="s">
        <v>1202</v>
      </c>
      <c r="F236">
        <v>860</v>
      </c>
      <c r="G236" t="s">
        <v>1310</v>
      </c>
    </row>
    <row r="237" spans="1:7" x14ac:dyDescent="0.3">
      <c r="A237" t="s">
        <v>690</v>
      </c>
      <c r="B237" t="s">
        <v>691</v>
      </c>
      <c r="C237" t="s">
        <v>692</v>
      </c>
      <c r="D237" t="s">
        <v>973</v>
      </c>
      <c r="E237" t="s">
        <v>1205</v>
      </c>
      <c r="F237">
        <v>548</v>
      </c>
      <c r="G237" t="s">
        <v>1313</v>
      </c>
    </row>
    <row r="238" spans="1:7" x14ac:dyDescent="0.3">
      <c r="A238" t="s">
        <v>726</v>
      </c>
      <c r="B238" t="s">
        <v>285</v>
      </c>
      <c r="C238" t="s">
        <v>286</v>
      </c>
      <c r="D238" t="s">
        <v>834</v>
      </c>
      <c r="E238" t="s">
        <v>1080</v>
      </c>
      <c r="F238">
        <v>978</v>
      </c>
      <c r="G238" t="s">
        <v>1081</v>
      </c>
    </row>
    <row r="239" spans="1:7" x14ac:dyDescent="0.3">
      <c r="A239" t="s">
        <v>733</v>
      </c>
      <c r="B239" t="s">
        <v>693</v>
      </c>
      <c r="C239" t="s">
        <v>694</v>
      </c>
      <c r="D239" t="s">
        <v>974</v>
      </c>
      <c r="E239" t="s">
        <v>1203</v>
      </c>
      <c r="F239">
        <v>937</v>
      </c>
      <c r="G239" t="s">
        <v>1311</v>
      </c>
    </row>
    <row r="240" spans="1:7" x14ac:dyDescent="0.3">
      <c r="A240" t="s">
        <v>695</v>
      </c>
      <c r="B240" t="s">
        <v>696</v>
      </c>
      <c r="C240" t="s">
        <v>697</v>
      </c>
      <c r="D240" t="s">
        <v>975</v>
      </c>
      <c r="E240" t="s">
        <v>1204</v>
      </c>
      <c r="F240">
        <v>704</v>
      </c>
      <c r="G240" t="s">
        <v>1312</v>
      </c>
    </row>
    <row r="241" spans="1:7" x14ac:dyDescent="0.3">
      <c r="A241" t="s">
        <v>698</v>
      </c>
      <c r="B241" t="s">
        <v>699</v>
      </c>
      <c r="C241" t="s">
        <v>700</v>
      </c>
      <c r="D241" t="s">
        <v>976</v>
      </c>
      <c r="E241" t="s">
        <v>1199</v>
      </c>
      <c r="F241">
        <v>840</v>
      </c>
      <c r="G241" t="s">
        <v>1200</v>
      </c>
    </row>
    <row r="242" spans="1:7" x14ac:dyDescent="0.3">
      <c r="A242" t="s">
        <v>701</v>
      </c>
      <c r="B242" t="s">
        <v>702</v>
      </c>
      <c r="C242" t="s">
        <v>703</v>
      </c>
      <c r="D242" t="s">
        <v>977</v>
      </c>
    </row>
    <row r="243" spans="1:7" x14ac:dyDescent="0.3">
      <c r="A243" t="s">
        <v>704</v>
      </c>
      <c r="B243" t="s">
        <v>705</v>
      </c>
      <c r="C243" t="s">
        <v>706</v>
      </c>
      <c r="D243" t="s">
        <v>978</v>
      </c>
    </row>
    <row r="244" spans="1:7" x14ac:dyDescent="0.3">
      <c r="A244" t="s">
        <v>707</v>
      </c>
      <c r="B244" t="s">
        <v>708</v>
      </c>
      <c r="C244" t="s">
        <v>709</v>
      </c>
      <c r="D244" t="s">
        <v>979</v>
      </c>
      <c r="E244" t="s">
        <v>1212</v>
      </c>
      <c r="F244">
        <v>886</v>
      </c>
      <c r="G244" t="s">
        <v>1315</v>
      </c>
    </row>
    <row r="245" spans="1:7" x14ac:dyDescent="0.3">
      <c r="A245" t="s">
        <v>710</v>
      </c>
      <c r="B245" t="s">
        <v>711</v>
      </c>
      <c r="C245" t="s">
        <v>712</v>
      </c>
      <c r="D245" t="s">
        <v>980</v>
      </c>
      <c r="E245" t="s">
        <v>1214</v>
      </c>
      <c r="F245">
        <v>967</v>
      </c>
      <c r="G245" t="s">
        <v>1317</v>
      </c>
    </row>
    <row r="246" spans="1:7" x14ac:dyDescent="0.3">
      <c r="A246" t="s">
        <v>713</v>
      </c>
      <c r="B246" t="s">
        <v>714</v>
      </c>
      <c r="C246" t="s">
        <v>715</v>
      </c>
      <c r="D246" t="s">
        <v>981</v>
      </c>
      <c r="E246" t="s">
        <v>1199</v>
      </c>
      <c r="F246">
        <v>840</v>
      </c>
      <c r="G246" t="s">
        <v>1200</v>
      </c>
    </row>
  </sheetData>
  <sheetProtection algorithmName="SHA-512" hashValue="PoIWukFjKYv3WFfSCAPN2cLCiGU5fGZq4A3W/CxF1qY5wBKHqy+CW2r1alaqR5bq7XJJsyf6CVHU3T7lkE2odQ==" saltValue="bjEodVEmDNshmMpXc3oJxQ==" spinCount="100000" sheet="1" objects="1" scenarios="1"/>
  <sortState xmlns:xlrd2="http://schemas.microsoft.com/office/spreadsheetml/2017/richdata2" ref="H9:J155">
    <sortCondition ref="H9:H155"/>
  </sortState>
  <pageMargins left="0.7" right="0.7" top="0.75" bottom="0.75" header="0.3" footer="0.3"/>
  <pageSetup paperSize="9" orientation="portrait" r:id="rId1"/>
  <customProperties>
    <customPr name="OrphanNamesChecked" r:id="rId2"/>
  </customProperties>
  <drawing r:id="rId3"/>
  <tableParts count="9">
    <tablePart r:id="rId4"/>
    <tablePart r:id="rId5"/>
    <tablePart r:id="rId6"/>
    <tablePart r:id="rId7"/>
    <tablePart r:id="rId8"/>
    <tablePart r:id="rId9"/>
    <tablePart r:id="rId10"/>
    <tablePart r:id="rId1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F08D2786879A84C98C986A1D2FE2AC0" ma:contentTypeVersion="11" ma:contentTypeDescription="Create a new document." ma:contentTypeScope="" ma:versionID="8cda5e43355a178765403bf25fc62d8e">
  <xsd:schema xmlns:xsd="http://www.w3.org/2001/XMLSchema" xmlns:xs="http://www.w3.org/2001/XMLSchema" xmlns:p="http://schemas.microsoft.com/office/2006/metadata/properties" xmlns:ns2="0c958bcd-fe3d-4310-8463-0016d19558cc" xmlns:ns3="36538d5f-f7e1-46e7-b8e6-8d0f62ce9765" targetNamespace="http://schemas.microsoft.com/office/2006/metadata/properties" ma:root="true" ma:fieldsID="0732ab638ef70049696dc25a7a2200f6" ns2:_="" ns3:_="">
    <xsd:import namespace="0c958bcd-fe3d-4310-8463-0016d19558cc"/>
    <xsd:import namespace="36538d5f-f7e1-46e7-b8e6-8d0f62ce97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58bcd-fe3d-4310-8463-0016d1955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538d5f-f7e1-46e7-b8e6-8d0f62ce976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M E A A B Q S w M E F A A C A A g A M W Q t T T / M I q 6 o A A A A + Q A A A B I A H A B D b 2 5 m a W c v U G F j a 2 F n Z S 5 4 b W w g o h g A K K A U A A A A A A A A A A A A A A A A A A A A A A A A A A A A h Y 9 N D o I w G E S v Q r q n f w R j y E d Z u B U 1 M T F u K 1 Z o h G J o s d z N h U f y C p I o 6 s 7 l T N 4 k b x 6 3 O 2 R D U w d X 1 V n d m h Q x T F G g T N E e t S l T 1 L t T O E e Z g I 0 s z r J U w Q g b m w x W p 6 h y 7 p I Q 4 r 3 H P s J t V x J O K S P 7 f L k t K t X I U B v r p C k U + q y O / 1 d I w O 4 l I z i O Z z i m P M K M U Q 5 k 6 i H X 5 s v w U R l T I D 8 l L P r a 9 Z 0 S 5 h C u 1 k C m C O R 9 Q z w B U E s D B B Q A A g A I A D F k L U 0 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Z C 1 N s C b m + Q k B A A A K B A A A E w A c A E Z v c m 1 1 b G F z L 1 N l Y 3 R p b 2 4 x L m 0 g o h g A K K A U A A A A A A A A A A A A A A A A A A A A A A A A A A A A 7 Z F B a 8 J A E I X v g f y H Y b 0 k E A R t b 8 V T a L 1 I D 0 2 g B x F Z 0 1 G D m 1 m Z 3 Q R D y H / v p g G R x v g D S v e y M N + 8 x / C e w c z m m i D p / 9 m L 7 / m e O U r G L 1 j q C p k K J L t l r J B K N F s r d w p h A Q q t 7 4 F 7 i S 4 5 6 y a v l w z V N C 6 Z n e B T 8 2 m n 9 S k I m / W 7 L H A h R s 3 E p l 3 H m q w j m 6 j 3 n I j 4 K O n g T k j r M w p n n n a b 0 5 Q l m b 3 m I t a q L K i D J u g P i J p G L N 8 S W D l v B T M R g X U U L F 5 s G 8 E t m z 9 g T w / Y 8 1 0 W K 2 l M v s 8 z 2 c U 3 W O l i 1 T w Y f / Q J g L G M s g B y C Q 3 d r 4 G B P C B l 9 a h L J V V 5 1 U u q f 2 B f x C 9 V G / p e T n d D v i 1 + M t 4 W B P N Q / P f / B / v / B l B L A Q I t A B Q A A g A I A D F k L U 0 / z C K u q A A A A P k A A A A S A A A A A A A A A A A A A A A A A A A A A A B D b 2 5 m a W c v U G F j a 2 F n Z S 5 4 b W x Q S w E C L Q A U A A I A C A A x Z C 1 N D 8 r p q 6 Q A A A D p A A A A E w A A A A A A A A A A A A A A A A D 0 A A A A W 0 N v b n R l b n R f V H l w Z X N d L n h t b F B L A Q I t A B Q A A g A I A D F k L U 2 w J u b 5 C Q E A A A o E A A A T A A A A A A A A A A A A A A A A A O U B A A B G b 3 J t d W x h c y 9 T Z W N 0 a W 9 u M S 5 t U E s F B g A A A A A D A A M A w g A A A D s 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E c A A A A A A A A / x s 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H b 3 Z l c m 5 t Z W 5 0 X 3 J l d m V u d W V z X 3 R h Y m x l 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O Y W 1 l V X B k Y X R l Z E F m d G V y R m l s b C I g V m F s d W U 9 I m w w I i A v P j x F b n R y e S B U e X B l P S J G a W x s Z W R D b 2 1 w b G V 0 Z V J l c 3 V s d F R v V 2 9 y a 3 N o Z W V 0 I i B W Y W x 1 Z T 0 i b D E i I C 8 + P E V u d H J 5 I F R 5 c G U 9 I k F k Z G V k V G 9 E Y X R h T W 9 k Z W w i I F Z h b H V l P S J s M C I g L z 4 8 R W 5 0 c n k g V H l w Z T 0 i R m l s b E N v d W 5 0 I i B W Y W x 1 Z T 0 i b D I 3 I i A v P j x F b n R y e S B U e X B l P S J G a W x s R X J y b 3 J D b 2 R l I i B W Y W x 1 Z T 0 i c 1 V u a 2 5 v d 2 4 i I C 8 + P E V u d H J 5 I F R 5 c G U 9 I k Z p b G x F c n J v c k N v d W 5 0 I i B W Y W x 1 Z T 0 i b D A i I C 8 + P E V u d H J 5 I F R 5 c G U 9 I k Z p b G x M Y X N 0 V X B k Y X R l Z C I g V m F s d W U 9 I m Q y M D E 4 L T A 4 L T I x V D E x O j Q z O j A z L j Q 2 N D U y O D B a I i A v P j x F b n R y e S B U e X B l P S J G a W x s Q 2 9 s d W 1 u V H l w Z X M i I F Z h b H V l P S J z Q m d Z R 0 J n W U d C Z 1 l B Q m c 9 P S I g L z 4 8 R W 5 0 c n k g V H l w Z T 0 i R m l s b E N v b H V t b k 5 h b W V z I i B W Y W x 1 Z T 0 i c 1 s m c X V v d D t H R l M g T G V 2 Z W w g M S Z x d W 9 0 O y w m c X V v d D t H R l M g T G V 2 Z W w g M i Z x d W 9 0 O y w m c X V v d D t H R l M g T G V 2 Z W w g M y Z x d W 9 0 O y w m c X V v d D t H R l M g T G V 2 Z W w g N C Z x d W 9 0 O y w m c X V v d D t H R l M g Q 2 x h c 3 N p Z m l j Y X R p b 2 4 m c X V v d D s s J n F 1 b 3 Q 7 U 2 V j d G 9 y J n F 1 b 3 Q 7 L C Z x d W 9 0 O 1 J l d m V u d W U g c 3 R y Z W F t I G 5 h b W U m c X V v d D s s J n F 1 b 3 Q 7 R 2 9 2 Z X J u b W V u d C B h Z 2 V u Y 3 k m c X V v d D s s J n F 1 b 3 Q 7 U m V 2 Z W 5 1 Z S B 2 Y W x 1 Z S Z x d W 9 0 O y w m c X V v d D t D d X J y Z W 5 j e S 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H b 3 Z l c m 5 t Z W 5 0 X 3 J l d m V u d W V z X 3 R h Y m x l L 0 N o Y W 5 n Z W Q g V H l w Z S 5 7 R 0 Z T I E x l d m V s I D E s M H 0 m c X V v d D s s J n F 1 b 3 Q 7 U 2 V j d G l v b j E v R 2 9 2 Z X J u b W V u d F 9 y Z X Z l b n V l c 1 9 0 Y W J s Z S 9 D a G F u Z 2 V k I F R 5 c G U u e 0 d G U y B M Z X Z l b C A y L D F 9 J n F 1 b 3 Q 7 L C Z x d W 9 0 O 1 N l Y 3 R p b 2 4 x L 0 d v d m V y b m 1 l b n R f c m V 2 Z W 5 1 Z X N f d G F i b G U v Q 2 h h b m d l Z C B U e X B l L n t H R l M g T G V 2 Z W w g M y w y f S Z x d W 9 0 O y w m c X V v d D t T Z W N 0 a W 9 u M S 9 H b 3 Z l c m 5 t Z W 5 0 X 3 J l d m V u d W V z X 3 R h Y m x l L 0 N o Y W 5 n Z W Q g V H l w Z S 5 7 R 0 Z T I E x l d m V s I D Q s M 3 0 m c X V v d D s s J n F 1 b 3 Q 7 U 2 V j d G l v b j E v R 2 9 2 Z X J u b W V u d F 9 y Z X Z l b n V l c 1 9 0 Y W J s Z S 9 D a G F u Z 2 V k I F R 5 c G U u e 0 d G U y B D b G F z c 2 l m a W N h d G l v b i w 0 f S Z x d W 9 0 O y w m c X V v d D t T Z W N 0 a W 9 u M S 9 H b 3 Z l c m 5 t Z W 5 0 X 3 J l d m V u d W V z X 3 R h Y m x l L 0 N o Y W 5 n Z W Q g V H l w Z S 5 7 U 2 V j d G 9 y L D V 9 J n F 1 b 3 Q 7 L C Z x d W 9 0 O 1 N l Y 3 R p b 2 4 x L 0 d v d m V y b m 1 l b n R f c m V 2 Z W 5 1 Z X N f d G F i b G U v Q 2 h h b m d l Z C B U e X B l L n t S Z X Z l b n V l I H N 0 c m V h b S B u Y W 1 l L D Z 9 J n F 1 b 3 Q 7 L C Z x d W 9 0 O 1 N l Y 3 R p b 2 4 x L 0 d v d m V y b m 1 l b n R f c m V 2 Z W 5 1 Z X N f d G F i b G U v Q 2 h h b m d l Z C B U e X B l L n t H b 3 Z l c m 5 t Z W 5 0 I G F n Z W 5 j e S w 3 f S Z x d W 9 0 O y w m c X V v d D t T Z W N 0 a W 9 u M S 9 H b 3 Z l c m 5 t Z W 5 0 X 3 J l d m V u d W V z X 3 R h Y m x l L 0 N o Y W 5 n Z W Q g V H l w Z S 5 7 U m V 2 Z W 5 1 Z S B 2 Y W x 1 Z S w 4 f S Z x d W 9 0 O y w m c X V v d D t T Z W N 0 a W 9 u M S 9 H b 3 Z l c m 5 t Z W 5 0 X 3 J l d m V u d W V z X 3 R h Y m x l L 0 N o Y W 5 n Z W Q g V H l w Z S 5 7 Q 3 V y c m V u Y 3 k s O X 0 m c X V v d D t d L C Z x d W 9 0 O 0 N v b H V t b k N v d W 5 0 J n F 1 b 3 Q 7 O j E w L C Z x d W 9 0 O 0 t l e U N v b H V t b k 5 h b W V z J n F 1 b 3 Q 7 O l t d L C Z x d W 9 0 O 0 N v b H V t b k l k Z W 5 0 a X R p Z X M m c X V v d D s 6 W y Z x d W 9 0 O 1 N l Y 3 R p b 2 4 x L 0 d v d m V y b m 1 l b n R f c m V 2 Z W 5 1 Z X N f d G F i b G U v Q 2 h h b m d l Z C B U e X B l L n t H R l M g T G V 2 Z W w g M S w w f S Z x d W 9 0 O y w m c X V v d D t T Z W N 0 a W 9 u M S 9 H b 3 Z l c m 5 t Z W 5 0 X 3 J l d m V u d W V z X 3 R h Y m x l L 0 N o Y W 5 n Z W Q g V H l w Z S 5 7 R 0 Z T I E x l d m V s I D I s M X 0 m c X V v d D s s J n F 1 b 3 Q 7 U 2 V j d G l v b j E v R 2 9 2 Z X J u b W V u d F 9 y Z X Z l b n V l c 1 9 0 Y W J s Z S 9 D a G F u Z 2 V k I F R 5 c G U u e 0 d G U y B M Z X Z l b C A z L D J 9 J n F 1 b 3 Q 7 L C Z x d W 9 0 O 1 N l Y 3 R p b 2 4 x L 0 d v d m V y b m 1 l b n R f c m V 2 Z W 5 1 Z X N f d G F i b G U v Q 2 h h b m d l Z C B U e X B l L n t H R l M g T G V 2 Z W w g N C w z f S Z x d W 9 0 O y w m c X V v d D t T Z W N 0 a W 9 u M S 9 H b 3 Z l c m 5 t Z W 5 0 X 3 J l d m V u d W V z X 3 R h Y m x l L 0 N o Y W 5 n Z W Q g V H l w Z S 5 7 R 0 Z T I E N s Y X N z a W Z p Y 2 F 0 a W 9 u L D R 9 J n F 1 b 3 Q 7 L C Z x d W 9 0 O 1 N l Y 3 R p b 2 4 x L 0 d v d m V y b m 1 l b n R f c m V 2 Z W 5 1 Z X N f d G F i b G U v Q 2 h h b m d l Z C B U e X B l L n t T Z W N 0 b 3 I s N X 0 m c X V v d D s s J n F 1 b 3 Q 7 U 2 V j d G l v b j E v R 2 9 2 Z X J u b W V u d F 9 y Z X Z l b n V l c 1 9 0 Y W J s Z S 9 D a G F u Z 2 V k I F R 5 c G U u e 1 J l d m V u d W U g c 3 R y Z W F t I G 5 h b W U s N n 0 m c X V v d D s s J n F 1 b 3 Q 7 U 2 V j d G l v b j E v R 2 9 2 Z X J u b W V u d F 9 y Z X Z l b n V l c 1 9 0 Y W J s Z S 9 D a G F u Z 2 V k I F R 5 c G U u e 0 d v d m V y b m 1 l b n Q g Y W d l b m N 5 L D d 9 J n F 1 b 3 Q 7 L C Z x d W 9 0 O 1 N l Y 3 R p b 2 4 x L 0 d v d m V y b m 1 l b n R f c m V 2 Z W 5 1 Z X N f d G F i b G U v Q 2 h h b m d l Z C B U e X B l L n t S Z X Z l b n V l I H Z h b H V l L D h 9 J n F 1 b 3 Q 7 L C Z x d W 9 0 O 1 N l Y 3 R p b 2 4 x L 0 d v d m V y b m 1 l b n R f c m V 2 Z W 5 1 Z X N f d G F i b G U v Q 2 h h b m d l Z C B U e X B l L n t D d X J y Z W 5 j e S w 5 f S Z x d W 9 0 O 1 0 s J n F 1 b 3 Q 7 U m V s Y X R p b 2 5 z a G l w S W 5 m b y Z x d W 9 0 O z p b X X 0 i I C 8 + P C 9 T d G F i b G V F b n R y a W V z P j w v S X R l b T 4 8 S X R l b T 4 8 S X R l b U x v Y 2 F 0 a W 9 u P j x J d G V t V H l w Z T 5 G b 3 J t d W x h P C 9 J d G V t V H l w Z T 4 8 S X R l b V B h d G g + U 2 V j d G l v b j E v R 2 9 2 Z X J u b W V u d F 9 y Z X Z l b n V l c 1 9 0 Y W J s Z S 9 T b 3 V y Y 2 U 8 L 0 l 0 Z W 1 Q Y X R o P j w v S X R l b U x v Y 2 F 0 a W 9 u P j x T d G F i b G V F b n R y a W V z I C 8 + P C 9 J d G V t P j x J d G V t P j x J d G V t T G 9 j Y X R p b 2 4 + P E l 0 Z W 1 U e X B l P k Z v c m 1 1 b G E 8 L 0 l 0 Z W 1 U e X B l P j x J d G V t U G F 0 a D 5 T Z W N 0 a W 9 u M S 9 H b 3 Z l c m 5 t Z W 5 0 X 3 J l d m V u d W V z X 3 R h Y m x l L 0 N o Y W 5 n Z W Q l M j B U e X B l P C 9 J d G V t U G F 0 a D 4 8 L 0 l 0 Z W 1 M b 2 N h d G l v b j 4 8 U 3 R h Y m x l R W 5 0 c m l l c y A v P j w v S X R l b T 4 8 S X R l b T 4 8 S X R l b U x v Y 2 F 0 a W 9 u P j x J d G V t V H l w Z T 5 G b 3 J t d W x h P C 9 J d G V t V H l w Z T 4 8 S X R l b V B h d G g + U 2 V j d G l v b j E v R 2 9 2 Z X J u b W V u d F 9 y Z X Z l b n V l c 1 9 0 Y W J s Z S U y M C g y K 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T m F t Z V V w Z G F 0 Z W R B Z n R l c k Z p b G w i I F Z h b H V l P S J s M C 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x O C 0 w O S 0 x M 1 Q x M D o z M z o y M i 4 1 O T I x N j c 5 W i I g L z 4 8 R W 5 0 c n k g V H l w Z T 0 i R m l s b E N v b H V t b l R 5 c G V z I i B W Y W x 1 Z T 0 i c 0 J n W U d C Z 1 l H Q m d Z Q U J n P T 0 i I C 8 + P E V u d H J 5 I F R 5 c G U 9 I k Z p b G x D b 2 x 1 b W 5 O Y W 1 l c y I g V m F s d W U 9 I n N b J n F 1 b 3 Q 7 R 0 Z T I E x l d m V s I D E m c X V v d D s s J n F 1 b 3 Q 7 R 0 Z T I E x l d m V s I D I m c X V v d D s s J n F 1 b 3 Q 7 R 0 Z T I E x l d m V s I D M m c X V v d D s s J n F 1 b 3 Q 7 R 0 Z T I E x l d m V s I D Q m c X V v d D s s J n F 1 b 3 Q 7 R 0 Z T I E N s Y X N z a W Z p Y 2 F 0 a W 9 u J n F 1 b 3 Q 7 L C Z x d W 9 0 O 1 N l Y 3 R v c i Z x d W 9 0 O y w m c X V v d D t S Z X Z l b n V l I H N 0 c m V h b S B u Y W 1 l J n F 1 b 3 Q 7 L C Z x d W 9 0 O 0 d v d m V y b m 1 l b n Q g Y W d l b m N 5 J n F 1 b 3 Q 7 L C Z x d W 9 0 O 1 J l d m V u d W U g d m F s d W U m c X V v d D s s J n F 1 b 3 Q 7 Q 3 V y c m V u Y 3 k 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Q 2 9 s d W 1 u Q 2 9 1 b n Q m c X V v d D s 6 M T A s J n F 1 b 3 Q 7 S 2 V 5 Q 2 9 s d W 1 u T m F t Z X M m c X V v d D s 6 W 1 0 s J n F 1 b 3 Q 7 Q 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U m V s Y X R p b 2 5 z a G l w S W 5 m b y Z x d W 9 0 O z p b X X 0 i I C 8 + P C 9 T d G F i b G V F b n R y a W V z P j w v S X R l b T 4 8 S X R l b T 4 8 S X R l b U x v Y 2 F 0 a W 9 u P j x J d G V t V H l w Z T 5 G b 3 J t d W x h P C 9 J d G V t V H l w Z T 4 8 S X R l b V B h d G g + U 2 V j d G l v b j E v R 2 9 2 Z X J u b W V u d F 9 y Z X Z l b n V l c 1 9 0 Y W J s Z S U y M C g y K S 9 T b 3 V y Y 2 U 8 L 0 l 0 Z W 1 Q Y X R o P j w v S X R l b U x v Y 2 F 0 a W 9 u P j x T d G F i b G V F b n R y a W V z I C 8 + P C 9 J d G V t P j x J d G V t P j x J d G V t T G 9 j Y X R p b 2 4 + P E l 0 Z W 1 U e X B l P k Z v c m 1 1 b G E 8 L 0 l 0 Z W 1 U e X B l P j x J d G V t U G F 0 a D 5 T Z W N 0 a W 9 u M S 9 H b 3 Z l c m 5 t Z W 5 0 X 3 J l d m V u d W V z X 3 R h Y m x l J T I w K D I p L 0 N o Y W 5 n Z W Q l M j B U e X B l P C 9 J d G V t U G F 0 a D 4 8 L 0 l 0 Z W 1 M b 2 N h d G l v b j 4 8 U 3 R h Y m x l R W 5 0 c m l l c y A v P j w v S X R l b T 4 8 L 0 l 0 Z W 1 z P j w v T G 9 j Y W x Q Y W N r Y W d l T W V 0 Y W R h d G F G a W x l P h Y A A A B Q S w U G A A A A A A A A A A A A A A A A A A A A A A A A 2 g A A A A E A A A D Q j J 3 f A R X R E Y x 6 A M B P w p f r A Q A A A L 1 1 N m I i f u 5 P v o q V P M l o j m A A A A A A A g A A A A A A A 2 Y A A M A A A A A Q A A A A N V 0 d X L O y 5 E s y E 8 5 a m 9 / q 5 A A A A A A E g A A A o A A A A B A A A A A C e S W o M j 2 F f i a j s o I Z I Q J B U A A A A O X K 1 6 3 9 z z 3 u E Y f I V 0 R M u o E y J P C E r m G s c t L K I 9 2 Z 2 0 z 9 f m G a G p P w E f z W Y U Q N g d W K 3 V Q x P z K N R B I Y V B J D K Q B 2 f L z K w r m 0 q d b y 1 F u u f 7 R l z n X g F A A A A A m 5 g M Q q e H N f v O k M v O V P x i h B / i L D < / D a t a M a s h u p > 
</file>

<file path=customXml/itemProps1.xml><?xml version="1.0" encoding="utf-8"?>
<ds:datastoreItem xmlns:ds="http://schemas.openxmlformats.org/officeDocument/2006/customXml" ds:itemID="{D54F90D9-6E1E-43EA-AB01-9921EA13ECBF}">
  <ds:schemaRefs>
    <ds:schemaRef ds:uri="http://schemas.microsoft.com/sharepoint/v3/contenttype/forms"/>
  </ds:schemaRefs>
</ds:datastoreItem>
</file>

<file path=customXml/itemProps2.xml><?xml version="1.0" encoding="utf-8"?>
<ds:datastoreItem xmlns:ds="http://schemas.openxmlformats.org/officeDocument/2006/customXml" ds:itemID="{D26C1297-72EA-414A-BB15-72919DAB88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958bcd-fe3d-4310-8463-0016d19558cc"/>
    <ds:schemaRef ds:uri="36538d5f-f7e1-46e7-b8e6-8d0f62ce97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B73A9A-A04F-41FF-96F9-A7BAA5B16ED1}">
  <ds:schemaRefs>
    <ds:schemaRef ds:uri="http://schemas.microsoft.com/office/2006/metadata/properties"/>
    <ds:schemaRef ds:uri="http://schemas.microsoft.com/office/infopath/2007/PartnerControls"/>
    <ds:schemaRef ds:uri="http://www.w3.org/XML/1998/namespace"/>
    <ds:schemaRef ds:uri="0c958bcd-fe3d-4310-8463-0016d19558cc"/>
    <ds:schemaRef ds:uri="http://schemas.microsoft.com/office/2006/documentManagement/types"/>
    <ds:schemaRef ds:uri="http://purl.org/dc/elements/1.1/"/>
    <ds:schemaRef ds:uri="http://schemas.openxmlformats.org/package/2006/metadata/core-properties"/>
    <ds:schemaRef ds:uri="36538d5f-f7e1-46e7-b8e6-8d0f62ce9765"/>
    <ds:schemaRef ds:uri="http://purl.org/dc/dcmitype/"/>
    <ds:schemaRef ds:uri="http://purl.org/dc/terms/"/>
  </ds:schemaRefs>
</ds:datastoreItem>
</file>

<file path=customXml/itemProps4.xml><?xml version="1.0" encoding="utf-8"?>
<ds:datastoreItem xmlns:ds="http://schemas.openxmlformats.org/officeDocument/2006/customXml" ds:itemID="{7BDA85FB-57D5-4A9F-A904-DAE49170983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Introduction</vt:lpstr>
      <vt:lpstr>Part 1 - About</vt:lpstr>
      <vt:lpstr>Part 2 - Disclosure checklist</vt:lpstr>
      <vt:lpstr>Part 3 - Reporting entities</vt:lpstr>
      <vt:lpstr>Part 4 - Government revenues</vt:lpstr>
      <vt:lpstr>Part 5 - Company data</vt:lpstr>
      <vt:lpstr>Lists</vt:lpstr>
      <vt:lpstr>Agency_type</vt:lpstr>
      <vt:lpstr>Commodities_list</vt:lpstr>
      <vt:lpstr>Commodity_names</vt:lpstr>
      <vt:lpstr>Companies_list</vt:lpstr>
      <vt:lpstr>Countries_list</vt:lpstr>
      <vt:lpstr>Currency_code_list</vt:lpstr>
      <vt:lpstr>GFS_list</vt:lpstr>
      <vt:lpstr>Government_entities_list</vt:lpstr>
      <vt:lpstr>Project_phases_list</vt:lpstr>
      <vt:lpstr>Projectname</vt:lpstr>
      <vt:lpstr>Reporting_options_list</vt:lpstr>
      <vt:lpstr>Revenue_stream_list</vt:lpstr>
      <vt:lpstr>Sector_list</vt:lpstr>
      <vt:lpstr>Simple_options_list</vt:lpstr>
      <vt:lpstr>Total_reconciled</vt:lpstr>
      <vt:lpstr>Total_revenues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EITI International Secretariat</dc:creator>
  <cp:lastModifiedBy>Daneile Hicks</cp:lastModifiedBy>
  <cp:lastPrinted>2018-09-11T11:28:24Z</cp:lastPrinted>
  <dcterms:created xsi:type="dcterms:W3CDTF">2018-04-20T09:16:43Z</dcterms:created>
  <dcterms:modified xsi:type="dcterms:W3CDTF">2024-12-19T20:52:45Z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0x010100AF08D2786879A84C98C986A1D2FE2AC0</vt:lpwstr>
  </property>
</Properties>
</file>